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017053\SharedDocs\ホームページ\制作資料☆\htdocs\partner\xls\"/>
    </mc:Choice>
  </mc:AlternateContent>
  <bookViews>
    <workbookView xWindow="0" yWindow="0" windowWidth="28800" windowHeight="12210" tabRatio="538"/>
  </bookViews>
  <sheets>
    <sheet name="【情報入力シート】" sheetId="10" r:id="rId1"/>
    <sheet name="4月度" sheetId="25" r:id="rId2"/>
    <sheet name="5月度" sheetId="26" r:id="rId3"/>
    <sheet name="6月度" sheetId="15" r:id="rId4"/>
    <sheet name="7月度" sheetId="16" r:id="rId5"/>
    <sheet name="8月度" sheetId="17" r:id="rId6"/>
    <sheet name="9月度" sheetId="18" r:id="rId7"/>
    <sheet name="10月度" sheetId="19" r:id="rId8"/>
    <sheet name="11月度" sheetId="20" r:id="rId9"/>
    <sheet name="12月度" sheetId="21" r:id="rId10"/>
    <sheet name="1月度" sheetId="22" r:id="rId11"/>
    <sheet name="2月度" sheetId="23" r:id="rId12"/>
    <sheet name="3月度" sheetId="24" r:id="rId13"/>
    <sheet name="祝日" sheetId="14" state="hidden" r:id="rId14"/>
  </sheets>
  <externalReferences>
    <externalReference r:id="rId15"/>
  </externalReferences>
  <definedNames>
    <definedName name="_xlnm.Print_Area" localSheetId="7">'10月度'!$A$1:$AO$43</definedName>
    <definedName name="_xlnm.Print_Area" localSheetId="8">'11月度'!$A$1:$AO$43</definedName>
    <definedName name="_xlnm.Print_Area" localSheetId="9">'12月度'!$A$1:$AO$43</definedName>
    <definedName name="_xlnm.Print_Area" localSheetId="10">'1月度'!$A$1:$AO$43</definedName>
    <definedName name="_xlnm.Print_Area" localSheetId="11">'2月度'!$A$1:$AO$43</definedName>
    <definedName name="_xlnm.Print_Area" localSheetId="12">'3月度'!$A$1:$AO$43</definedName>
    <definedName name="_xlnm.Print_Area" localSheetId="1">'4月度'!$A$1:$AO$43</definedName>
    <definedName name="_xlnm.Print_Area" localSheetId="2">'5月度'!$A$1:$AO$43</definedName>
    <definedName name="_xlnm.Print_Area" localSheetId="3">'6月度'!$A$1:$AO$43</definedName>
    <definedName name="_xlnm.Print_Area" localSheetId="4">'7月度'!$A$1:$AO$43</definedName>
    <definedName name="_xlnm.Print_Area" localSheetId="5">'8月度'!$A$1:$AO$43</definedName>
    <definedName name="_xlnm.Print_Area" localSheetId="6">'9月度'!$A$1:$AO$43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0" i="26" l="1"/>
  <c r="C10" i="26"/>
  <c r="B11" i="26"/>
  <c r="B12" i="26"/>
  <c r="B13" i="26"/>
  <c r="C13" i="26"/>
  <c r="B14" i="26"/>
  <c r="B15" i="26"/>
  <c r="B16" i="26"/>
  <c r="C16" i="26"/>
  <c r="B17" i="26"/>
  <c r="B18" i="26"/>
  <c r="B19" i="26"/>
  <c r="C19" i="26"/>
  <c r="B20" i="26"/>
  <c r="B21" i="26"/>
  <c r="B22" i="26"/>
  <c r="C22" i="26"/>
  <c r="B23" i="26"/>
  <c r="B24" i="26"/>
  <c r="B25" i="26"/>
  <c r="C25" i="26"/>
  <c r="B26" i="26"/>
  <c r="B27" i="26"/>
  <c r="B28" i="26"/>
  <c r="C28" i="26"/>
  <c r="B29" i="26"/>
  <c r="B30" i="26"/>
  <c r="B31" i="26"/>
  <c r="C31" i="26"/>
  <c r="B32" i="26"/>
  <c r="B33" i="26"/>
  <c r="B34" i="26"/>
  <c r="C34" i="26"/>
  <c r="B35" i="26"/>
  <c r="B36" i="26"/>
  <c r="B37" i="26"/>
  <c r="C37" i="26"/>
  <c r="B38" i="26"/>
  <c r="B39" i="26"/>
  <c r="C16" i="25"/>
  <c r="AK37" i="26" l="1"/>
  <c r="AJ37" i="26"/>
  <c r="AL37" i="26" s="1"/>
  <c r="AM37" i="26" s="1"/>
  <c r="AK34" i="26"/>
  <c r="AL34" i="26" s="1"/>
  <c r="AO34" i="26" s="1"/>
  <c r="AJ34" i="26"/>
  <c r="AK31" i="26"/>
  <c r="AJ31" i="26"/>
  <c r="AL31" i="26" s="1"/>
  <c r="AM31" i="26" s="1"/>
  <c r="AK28" i="26"/>
  <c r="AJ28" i="26"/>
  <c r="AK25" i="26"/>
  <c r="AJ25" i="26"/>
  <c r="AL25" i="26" s="1"/>
  <c r="AM25" i="26" s="1"/>
  <c r="AK22" i="26"/>
  <c r="AJ22" i="26"/>
  <c r="AK19" i="26"/>
  <c r="AJ19" i="26"/>
  <c r="AL19" i="26" s="1"/>
  <c r="AM19" i="26" s="1"/>
  <c r="AK16" i="26"/>
  <c r="AJ16" i="26"/>
  <c r="AK13" i="26"/>
  <c r="AJ13" i="26"/>
  <c r="AJ40" i="26" s="1"/>
  <c r="AK10" i="26"/>
  <c r="AJ10" i="26"/>
  <c r="G9" i="26"/>
  <c r="E9" i="26"/>
  <c r="AM8" i="26"/>
  <c r="G8" i="26"/>
  <c r="H8" i="26" s="1"/>
  <c r="F8" i="26"/>
  <c r="F9" i="26" s="1"/>
  <c r="E7" i="26"/>
  <c r="B4" i="26"/>
  <c r="AJ3" i="26"/>
  <c r="B3" i="26"/>
  <c r="B39" i="25"/>
  <c r="B38" i="25"/>
  <c r="AK37" i="25"/>
  <c r="AJ37" i="25"/>
  <c r="C37" i="25"/>
  <c r="B37" i="25"/>
  <c r="B36" i="25"/>
  <c r="B35" i="25"/>
  <c r="AK34" i="25"/>
  <c r="AJ34" i="25"/>
  <c r="C34" i="25"/>
  <c r="B34" i="25"/>
  <c r="B33" i="25"/>
  <c r="B32" i="25"/>
  <c r="AK31" i="25"/>
  <c r="AJ31" i="25"/>
  <c r="C31" i="25"/>
  <c r="B31" i="25"/>
  <c r="B30" i="25"/>
  <c r="B29" i="25"/>
  <c r="AK28" i="25"/>
  <c r="AJ28" i="25"/>
  <c r="C28" i="25"/>
  <c r="B28" i="25"/>
  <c r="B27" i="25"/>
  <c r="B26" i="25"/>
  <c r="AK25" i="25"/>
  <c r="AJ25" i="25"/>
  <c r="C25" i="25"/>
  <c r="B25" i="25"/>
  <c r="B24" i="25"/>
  <c r="B23" i="25"/>
  <c r="AK22" i="25"/>
  <c r="AJ22" i="25"/>
  <c r="C22" i="25"/>
  <c r="B22" i="25"/>
  <c r="B21" i="25"/>
  <c r="B20" i="25"/>
  <c r="AK19" i="25"/>
  <c r="AJ19" i="25"/>
  <c r="C19" i="25"/>
  <c r="B19" i="25"/>
  <c r="B18" i="25"/>
  <c r="B17" i="25"/>
  <c r="AK16" i="25"/>
  <c r="AJ16" i="25"/>
  <c r="B16" i="25"/>
  <c r="B15" i="25"/>
  <c r="B14" i="25"/>
  <c r="AK13" i="25"/>
  <c r="AJ13" i="25"/>
  <c r="C13" i="25"/>
  <c r="B13" i="25"/>
  <c r="B12" i="25"/>
  <c r="B11" i="25"/>
  <c r="AK10" i="25"/>
  <c r="AJ10" i="25"/>
  <c r="C10" i="25"/>
  <c r="B10" i="25"/>
  <c r="E9" i="25"/>
  <c r="AM8" i="25"/>
  <c r="F8" i="25"/>
  <c r="G8" i="25" s="1"/>
  <c r="G9" i="25" s="1"/>
  <c r="E7" i="25"/>
  <c r="B4" i="25"/>
  <c r="AJ3" i="25"/>
  <c r="B3" i="25"/>
  <c r="F9" i="15"/>
  <c r="E9" i="15"/>
  <c r="G8" i="15"/>
  <c r="G9" i="15" s="1"/>
  <c r="F8" i="15"/>
  <c r="E7" i="15"/>
  <c r="N7" i="24"/>
  <c r="E9" i="22"/>
  <c r="F8" i="22"/>
  <c r="F9" i="22" s="1"/>
  <c r="F9" i="21"/>
  <c r="E9" i="21"/>
  <c r="F8" i="21"/>
  <c r="G8" i="21" s="1"/>
  <c r="E9" i="20"/>
  <c r="F8" i="20"/>
  <c r="F9" i="20" s="1"/>
  <c r="F9" i="19"/>
  <c r="E9" i="19"/>
  <c r="G8" i="19"/>
  <c r="G9" i="19" s="1"/>
  <c r="F8" i="19"/>
  <c r="F9" i="18"/>
  <c r="E9" i="18"/>
  <c r="F8" i="18"/>
  <c r="G8" i="18" s="1"/>
  <c r="F9" i="17"/>
  <c r="E9" i="17"/>
  <c r="F8" i="17"/>
  <c r="G8" i="17" s="1"/>
  <c r="E9" i="16"/>
  <c r="F8" i="16"/>
  <c r="F9" i="16" s="1"/>
  <c r="AL22" i="26" l="1"/>
  <c r="AO22" i="26" s="1"/>
  <c r="AL28" i="26"/>
  <c r="AL16" i="26"/>
  <c r="AN16" i="26" s="1"/>
  <c r="AL13" i="25"/>
  <c r="AM13" i="25" s="1"/>
  <c r="AL22" i="25"/>
  <c r="AO22" i="25" s="1"/>
  <c r="AL16" i="25"/>
  <c r="AO16" i="25" s="1"/>
  <c r="AL28" i="25"/>
  <c r="AO28" i="25" s="1"/>
  <c r="AL34" i="25"/>
  <c r="AN34" i="25" s="1"/>
  <c r="AL10" i="25"/>
  <c r="AM10" i="25" s="1"/>
  <c r="AL19" i="25"/>
  <c r="AM19" i="25" s="1"/>
  <c r="AL25" i="25"/>
  <c r="AM25" i="25" s="1"/>
  <c r="AL31" i="25"/>
  <c r="AN31" i="25" s="1"/>
  <c r="AL37" i="25"/>
  <c r="AO37" i="25" s="1"/>
  <c r="AK40" i="25"/>
  <c r="AK40" i="26"/>
  <c r="AL10" i="26"/>
  <c r="AO19" i="26"/>
  <c r="AN19" i="26"/>
  <c r="AO31" i="26"/>
  <c r="AN31" i="26"/>
  <c r="AM34" i="26"/>
  <c r="AN34" i="26"/>
  <c r="F9" i="25"/>
  <c r="AJ40" i="25"/>
  <c r="AL40" i="26"/>
  <c r="AM16" i="26"/>
  <c r="AO25" i="26"/>
  <c r="AN25" i="26"/>
  <c r="AM28" i="26"/>
  <c r="AN28" i="26"/>
  <c r="AO37" i="26"/>
  <c r="AN37" i="26"/>
  <c r="H8" i="25"/>
  <c r="I8" i="26"/>
  <c r="H9" i="26"/>
  <c r="AO28" i="26"/>
  <c r="AL13" i="26"/>
  <c r="H8" i="15"/>
  <c r="G8" i="22"/>
  <c r="G9" i="21"/>
  <c r="H8" i="21"/>
  <c r="G8" i="20"/>
  <c r="H8" i="19"/>
  <c r="G9" i="18"/>
  <c r="H8" i="18"/>
  <c r="G9" i="17"/>
  <c r="H8" i="17"/>
  <c r="G8" i="16"/>
  <c r="AN22" i="26" l="1"/>
  <c r="AM22" i="26"/>
  <c r="AO16" i="26"/>
  <c r="AN13" i="25"/>
  <c r="AO13" i="25"/>
  <c r="AN16" i="25"/>
  <c r="AM37" i="25"/>
  <c r="AN22" i="25"/>
  <c r="AM22" i="25"/>
  <c r="AN25" i="25"/>
  <c r="AO34" i="25"/>
  <c r="AM31" i="25"/>
  <c r="AN28" i="25"/>
  <c r="AO31" i="25"/>
  <c r="AM28" i="25"/>
  <c r="AM34" i="25"/>
  <c r="AO25" i="25"/>
  <c r="AM16" i="25"/>
  <c r="AO10" i="25"/>
  <c r="AO19" i="25"/>
  <c r="AN19" i="25"/>
  <c r="AN10" i="25"/>
  <c r="AL40" i="25"/>
  <c r="AN40" i="25" s="1"/>
  <c r="AN37" i="25"/>
  <c r="I9" i="26"/>
  <c r="J8" i="26"/>
  <c r="AO13" i="26"/>
  <c r="AN13" i="26"/>
  <c r="AM13" i="26"/>
  <c r="H9" i="25"/>
  <c r="I8" i="25"/>
  <c r="AO40" i="26"/>
  <c r="AN40" i="26"/>
  <c r="AM40" i="26"/>
  <c r="AM10" i="26"/>
  <c r="AN10" i="26"/>
  <c r="AO10" i="26"/>
  <c r="I8" i="15"/>
  <c r="H9" i="15"/>
  <c r="G9" i="22"/>
  <c r="H8" i="22"/>
  <c r="H9" i="21"/>
  <c r="I8" i="21"/>
  <c r="G9" i="20"/>
  <c r="H8" i="20"/>
  <c r="I8" i="19"/>
  <c r="H9" i="19"/>
  <c r="H9" i="18"/>
  <c r="I8" i="18"/>
  <c r="H9" i="17"/>
  <c r="I8" i="17"/>
  <c r="G9" i="16"/>
  <c r="H8" i="16"/>
  <c r="AM40" i="25" l="1"/>
  <c r="AO40" i="25"/>
  <c r="J9" i="26"/>
  <c r="K8" i="26"/>
  <c r="I9" i="25"/>
  <c r="J8" i="25"/>
  <c r="J8" i="15"/>
  <c r="I9" i="15"/>
  <c r="I8" i="22"/>
  <c r="H9" i="22"/>
  <c r="J8" i="21"/>
  <c r="I9" i="21"/>
  <c r="I8" i="20"/>
  <c r="H9" i="20"/>
  <c r="J8" i="19"/>
  <c r="I9" i="19"/>
  <c r="J8" i="18"/>
  <c r="I9" i="18"/>
  <c r="J8" i="17"/>
  <c r="I9" i="17"/>
  <c r="I8" i="16"/>
  <c r="H9" i="16"/>
  <c r="K8" i="25" l="1"/>
  <c r="J9" i="25"/>
  <c r="L8" i="26"/>
  <c r="K9" i="26"/>
  <c r="J9" i="15"/>
  <c r="K8" i="15"/>
  <c r="J8" i="22"/>
  <c r="I9" i="22"/>
  <c r="K8" i="21"/>
  <c r="J9" i="21"/>
  <c r="J8" i="20"/>
  <c r="I9" i="20"/>
  <c r="J9" i="19"/>
  <c r="K8" i="19"/>
  <c r="K8" i="18"/>
  <c r="J9" i="18"/>
  <c r="K8" i="17"/>
  <c r="J9" i="17"/>
  <c r="J8" i="16"/>
  <c r="I9" i="16"/>
  <c r="M8" i="26" l="1"/>
  <c r="L9" i="26"/>
  <c r="K9" i="25"/>
  <c r="L8" i="25"/>
  <c r="K9" i="15"/>
  <c r="L8" i="15"/>
  <c r="J9" i="22"/>
  <c r="K8" i="22"/>
  <c r="K9" i="21"/>
  <c r="L8" i="21"/>
  <c r="J9" i="20"/>
  <c r="K8" i="20"/>
  <c r="K9" i="19"/>
  <c r="L8" i="19"/>
  <c r="K9" i="18"/>
  <c r="L8" i="18"/>
  <c r="K9" i="17"/>
  <c r="L8" i="17"/>
  <c r="J9" i="16"/>
  <c r="K8" i="16"/>
  <c r="M8" i="25" l="1"/>
  <c r="L9" i="25"/>
  <c r="M9" i="26"/>
  <c r="N8" i="26"/>
  <c r="M8" i="15"/>
  <c r="L9" i="15"/>
  <c r="K9" i="22"/>
  <c r="L8" i="22"/>
  <c r="L9" i="21"/>
  <c r="M8" i="21"/>
  <c r="K9" i="20"/>
  <c r="L8" i="20"/>
  <c r="M8" i="19"/>
  <c r="L9" i="19"/>
  <c r="L9" i="18"/>
  <c r="M8" i="18"/>
  <c r="L9" i="17"/>
  <c r="M8" i="17"/>
  <c r="K9" i="16"/>
  <c r="L8" i="16"/>
  <c r="N9" i="26" l="1"/>
  <c r="O8" i="26"/>
  <c r="M9" i="25"/>
  <c r="N8" i="25"/>
  <c r="N8" i="15"/>
  <c r="M9" i="15"/>
  <c r="M8" i="22"/>
  <c r="L9" i="22"/>
  <c r="N8" i="21"/>
  <c r="M9" i="21"/>
  <c r="M8" i="20"/>
  <c r="L9" i="20"/>
  <c r="N8" i="19"/>
  <c r="M9" i="19"/>
  <c r="N8" i="18"/>
  <c r="M9" i="18"/>
  <c r="N8" i="17"/>
  <c r="M9" i="17"/>
  <c r="M8" i="16"/>
  <c r="L9" i="16"/>
  <c r="O7" i="26" l="1"/>
  <c r="E3" i="26" s="1"/>
  <c r="P8" i="26"/>
  <c r="O9" i="26"/>
  <c r="O8" i="25"/>
  <c r="N9" i="25"/>
  <c r="N9" i="15"/>
  <c r="O8" i="15"/>
  <c r="N8" i="22"/>
  <c r="M9" i="22"/>
  <c r="N9" i="21"/>
  <c r="O8" i="21"/>
  <c r="N8" i="20"/>
  <c r="M9" i="20"/>
  <c r="N9" i="19"/>
  <c r="O8" i="19"/>
  <c r="N9" i="18"/>
  <c r="O8" i="18"/>
  <c r="N9" i="17"/>
  <c r="O8" i="17"/>
  <c r="N8" i="16"/>
  <c r="M9" i="16"/>
  <c r="Q8" i="26" l="1"/>
  <c r="P9" i="26"/>
  <c r="O9" i="25"/>
  <c r="P8" i="25"/>
  <c r="O9" i="15"/>
  <c r="P8" i="15"/>
  <c r="N9" i="22"/>
  <c r="O8" i="22"/>
  <c r="O9" i="21"/>
  <c r="P8" i="21"/>
  <c r="N9" i="20"/>
  <c r="O8" i="20"/>
  <c r="O9" i="19"/>
  <c r="P8" i="19"/>
  <c r="O9" i="18"/>
  <c r="P8" i="18"/>
  <c r="O9" i="17"/>
  <c r="P8" i="17"/>
  <c r="N9" i="16"/>
  <c r="O8" i="16"/>
  <c r="Q8" i="25" l="1"/>
  <c r="P9" i="25"/>
  <c r="P7" i="25"/>
  <c r="E3" i="25" s="1"/>
  <c r="Q9" i="26"/>
  <c r="R8" i="26"/>
  <c r="Q8" i="15"/>
  <c r="P7" i="15"/>
  <c r="P9" i="15"/>
  <c r="O9" i="22"/>
  <c r="P8" i="22"/>
  <c r="P9" i="21"/>
  <c r="Q8" i="21"/>
  <c r="O9" i="20"/>
  <c r="P8" i="20"/>
  <c r="Q8" i="19"/>
  <c r="P9" i="19"/>
  <c r="P9" i="18"/>
  <c r="Q8" i="18"/>
  <c r="P9" i="17"/>
  <c r="Q8" i="17"/>
  <c r="O9" i="16"/>
  <c r="P8" i="16"/>
  <c r="R9" i="26" l="1"/>
  <c r="S8" i="26"/>
  <c r="R8" i="25"/>
  <c r="Q9" i="25"/>
  <c r="R8" i="15"/>
  <c r="Q9" i="15"/>
  <c r="Q8" i="22"/>
  <c r="P9" i="22"/>
  <c r="R8" i="21"/>
  <c r="Q9" i="21"/>
  <c r="Q8" i="20"/>
  <c r="P9" i="20"/>
  <c r="R8" i="19"/>
  <c r="Q9" i="19"/>
  <c r="R8" i="18"/>
  <c r="Q9" i="18"/>
  <c r="R8" i="17"/>
  <c r="Q9" i="17"/>
  <c r="Q8" i="16"/>
  <c r="P9" i="16"/>
  <c r="S8" i="25" l="1"/>
  <c r="R9" i="25"/>
  <c r="T8" i="26"/>
  <c r="S9" i="26"/>
  <c r="R9" i="15"/>
  <c r="S8" i="15"/>
  <c r="R8" i="22"/>
  <c r="Q9" i="22"/>
  <c r="S8" i="21"/>
  <c r="R9" i="21"/>
  <c r="R8" i="20"/>
  <c r="Q9" i="20"/>
  <c r="R9" i="19"/>
  <c r="S8" i="19"/>
  <c r="S8" i="18"/>
  <c r="R9" i="18"/>
  <c r="S8" i="17"/>
  <c r="R9" i="17"/>
  <c r="R8" i="16"/>
  <c r="Q9" i="16"/>
  <c r="U8" i="26" l="1"/>
  <c r="T9" i="26"/>
  <c r="S9" i="25"/>
  <c r="T8" i="25"/>
  <c r="S9" i="15"/>
  <c r="T8" i="15"/>
  <c r="R9" i="22"/>
  <c r="S8" i="22"/>
  <c r="S9" i="21"/>
  <c r="T8" i="21"/>
  <c r="R9" i="20"/>
  <c r="S8" i="20"/>
  <c r="S9" i="19"/>
  <c r="T8" i="19"/>
  <c r="S9" i="18"/>
  <c r="T8" i="18"/>
  <c r="S9" i="17"/>
  <c r="T8" i="17"/>
  <c r="R9" i="16"/>
  <c r="S8" i="16"/>
  <c r="T9" i="25" l="1"/>
  <c r="U8" i="25"/>
  <c r="U9" i="26"/>
  <c r="V8" i="26"/>
  <c r="U8" i="15"/>
  <c r="T9" i="15"/>
  <c r="S9" i="22"/>
  <c r="T8" i="22"/>
  <c r="T9" i="21"/>
  <c r="U8" i="21"/>
  <c r="S9" i="20"/>
  <c r="T8" i="20"/>
  <c r="U8" i="19"/>
  <c r="T9" i="19"/>
  <c r="T9" i="18"/>
  <c r="U8" i="18"/>
  <c r="T9" i="17"/>
  <c r="U8" i="17"/>
  <c r="S9" i="16"/>
  <c r="T8" i="16"/>
  <c r="V9" i="26" l="1"/>
  <c r="W8" i="26"/>
  <c r="V8" i="25"/>
  <c r="U9" i="25"/>
  <c r="V8" i="15"/>
  <c r="U9" i="15"/>
  <c r="U8" i="22"/>
  <c r="T9" i="22"/>
  <c r="V8" i="21"/>
  <c r="U9" i="21"/>
  <c r="U8" i="20"/>
  <c r="T9" i="20"/>
  <c r="V8" i="19"/>
  <c r="U9" i="19"/>
  <c r="V8" i="18"/>
  <c r="U9" i="18"/>
  <c r="V8" i="17"/>
  <c r="U9" i="17"/>
  <c r="U8" i="16"/>
  <c r="T9" i="16"/>
  <c r="X8" i="26" l="1"/>
  <c r="W9" i="26"/>
  <c r="W8" i="25"/>
  <c r="V9" i="25"/>
  <c r="V9" i="15"/>
  <c r="W8" i="15"/>
  <c r="V8" i="22"/>
  <c r="U9" i="22"/>
  <c r="V9" i="21"/>
  <c r="W8" i="21"/>
  <c r="V8" i="20"/>
  <c r="U9" i="20"/>
  <c r="V9" i="19"/>
  <c r="W8" i="19"/>
  <c r="V9" i="18"/>
  <c r="W8" i="18"/>
  <c r="V9" i="17"/>
  <c r="W8" i="17"/>
  <c r="V8" i="16"/>
  <c r="U9" i="16"/>
  <c r="W9" i="25" l="1"/>
  <c r="X8" i="25"/>
  <c r="Y8" i="26"/>
  <c r="X9" i="26"/>
  <c r="W9" i="15"/>
  <c r="X8" i="15"/>
  <c r="V9" i="22"/>
  <c r="W8" i="22"/>
  <c r="W9" i="21"/>
  <c r="X8" i="21"/>
  <c r="V9" i="20"/>
  <c r="W8" i="20"/>
  <c r="W9" i="19"/>
  <c r="X8" i="19"/>
  <c r="W9" i="18"/>
  <c r="X8" i="18"/>
  <c r="W9" i="17"/>
  <c r="X8" i="17"/>
  <c r="V9" i="16"/>
  <c r="W8" i="16"/>
  <c r="Y9" i="26" l="1"/>
  <c r="Z8" i="26"/>
  <c r="X9" i="25"/>
  <c r="Y8" i="25"/>
  <c r="Y8" i="15"/>
  <c r="X9" i="15"/>
  <c r="W9" i="22"/>
  <c r="X8" i="22"/>
  <c r="X9" i="21"/>
  <c r="Y8" i="21"/>
  <c r="W9" i="20"/>
  <c r="X8" i="20"/>
  <c r="Y8" i="19"/>
  <c r="X9" i="19"/>
  <c r="X9" i="18"/>
  <c r="Y8" i="18"/>
  <c r="X9" i="17"/>
  <c r="Y8" i="17"/>
  <c r="W9" i="16"/>
  <c r="X8" i="16"/>
  <c r="Z9" i="26" l="1"/>
  <c r="AA8" i="26"/>
  <c r="Y9" i="25"/>
  <c r="Z8" i="25"/>
  <c r="Z8" i="15"/>
  <c r="Y9" i="15"/>
  <c r="Y8" i="22"/>
  <c r="X9" i="22"/>
  <c r="Z8" i="21"/>
  <c r="Y9" i="21"/>
  <c r="Y8" i="20"/>
  <c r="X9" i="20"/>
  <c r="Z8" i="19"/>
  <c r="Y9" i="19"/>
  <c r="Z8" i="18"/>
  <c r="Y9" i="18"/>
  <c r="Z8" i="17"/>
  <c r="Y9" i="17"/>
  <c r="Y8" i="16"/>
  <c r="X9" i="16"/>
  <c r="AB8" i="26" l="1"/>
  <c r="AA9" i="26"/>
  <c r="AA8" i="25"/>
  <c r="Z9" i="25"/>
  <c r="Z9" i="15"/>
  <c r="AA8" i="15"/>
  <c r="Z8" i="22"/>
  <c r="Y9" i="22"/>
  <c r="AA8" i="21"/>
  <c r="Z9" i="21"/>
  <c r="Z8" i="20"/>
  <c r="Y9" i="20"/>
  <c r="Z9" i="19"/>
  <c r="AA8" i="19"/>
  <c r="AA8" i="18"/>
  <c r="Z9" i="18"/>
  <c r="AA8" i="17"/>
  <c r="Z9" i="17"/>
  <c r="Z8" i="16"/>
  <c r="Y9" i="16"/>
  <c r="AA9" i="25" l="1"/>
  <c r="AB8" i="25"/>
  <c r="AC8" i="26"/>
  <c r="AB9" i="26"/>
  <c r="AA9" i="15"/>
  <c r="AB8" i="15"/>
  <c r="Z9" i="22"/>
  <c r="AA8" i="22"/>
  <c r="AA9" i="21"/>
  <c r="AB8" i="21"/>
  <c r="Z9" i="20"/>
  <c r="AA8" i="20"/>
  <c r="AA9" i="19"/>
  <c r="AB8" i="19"/>
  <c r="AA9" i="18"/>
  <c r="AB8" i="18"/>
  <c r="AA9" i="17"/>
  <c r="AB8" i="17"/>
  <c r="Z9" i="16"/>
  <c r="AA8" i="16"/>
  <c r="AC8" i="25" l="1"/>
  <c r="AB9" i="25"/>
  <c r="AC9" i="26"/>
  <c r="AD8" i="26"/>
  <c r="AC8" i="15"/>
  <c r="AB9" i="15"/>
  <c r="AA9" i="22"/>
  <c r="AB8" i="22"/>
  <c r="AB9" i="21"/>
  <c r="AC8" i="21"/>
  <c r="AA9" i="20"/>
  <c r="AB8" i="20"/>
  <c r="AC8" i="19"/>
  <c r="AB9" i="19"/>
  <c r="AB9" i="18"/>
  <c r="AC8" i="18"/>
  <c r="AB9" i="17"/>
  <c r="AC8" i="17"/>
  <c r="AA9" i="16"/>
  <c r="AB8" i="16"/>
  <c r="AD9" i="26" l="1"/>
  <c r="AE8" i="26"/>
  <c r="AC9" i="25"/>
  <c r="AD8" i="25"/>
  <c r="AD8" i="15"/>
  <c r="AC9" i="15"/>
  <c r="AC8" i="22"/>
  <c r="AB9" i="22"/>
  <c r="AD8" i="21"/>
  <c r="AC9" i="21"/>
  <c r="AC8" i="20"/>
  <c r="AB9" i="20"/>
  <c r="AD8" i="19"/>
  <c r="AC9" i="19"/>
  <c r="AD8" i="18"/>
  <c r="AC9" i="18"/>
  <c r="AD8" i="17"/>
  <c r="AC9" i="17"/>
  <c r="AC8" i="16"/>
  <c r="AB9" i="16"/>
  <c r="AE8" i="25" l="1"/>
  <c r="AD9" i="25"/>
  <c r="AF8" i="26"/>
  <c r="AE9" i="26"/>
  <c r="AD9" i="15"/>
  <c r="AE8" i="15"/>
  <c r="AD8" i="22"/>
  <c r="AC9" i="22"/>
  <c r="AD9" i="21"/>
  <c r="AE8" i="21"/>
  <c r="AD8" i="20"/>
  <c r="AC9" i="20"/>
  <c r="AD9" i="19"/>
  <c r="AE8" i="19"/>
  <c r="AE8" i="18"/>
  <c r="AD9" i="18"/>
  <c r="AE8" i="17"/>
  <c r="AD9" i="17"/>
  <c r="AD8" i="16"/>
  <c r="AC9" i="16"/>
  <c r="AG8" i="26" l="1"/>
  <c r="AF9" i="26"/>
  <c r="AE9" i="25"/>
  <c r="AF8" i="25"/>
  <c r="AE9" i="15"/>
  <c r="AF8" i="15"/>
  <c r="AD9" i="22"/>
  <c r="AE8" i="22"/>
  <c r="AE9" i="21"/>
  <c r="AF8" i="21"/>
  <c r="AD9" i="20"/>
  <c r="AE8" i="20"/>
  <c r="AE9" i="19"/>
  <c r="AF8" i="19"/>
  <c r="AE9" i="18"/>
  <c r="AF8" i="18"/>
  <c r="AE9" i="17"/>
  <c r="AF8" i="17"/>
  <c r="AD9" i="16"/>
  <c r="AE8" i="16"/>
  <c r="AG8" i="25" l="1"/>
  <c r="AF9" i="25"/>
  <c r="AG9" i="26"/>
  <c r="AH8" i="26"/>
  <c r="AG8" i="15"/>
  <c r="AF9" i="15"/>
  <c r="AE9" i="22"/>
  <c r="AF8" i="22"/>
  <c r="AF9" i="21"/>
  <c r="AG8" i="21"/>
  <c r="AE9" i="20"/>
  <c r="AF8" i="20"/>
  <c r="AG8" i="19"/>
  <c r="AF9" i="19"/>
  <c r="AF9" i="18"/>
  <c r="AG8" i="18"/>
  <c r="AF9" i="17"/>
  <c r="AG8" i="17"/>
  <c r="AE9" i="16"/>
  <c r="AF8" i="16"/>
  <c r="AH9" i="26" l="1"/>
  <c r="AI8" i="26"/>
  <c r="AI9" i="26" s="1"/>
  <c r="AH8" i="25"/>
  <c r="AG9" i="25"/>
  <c r="AH8" i="15"/>
  <c r="AG9" i="15"/>
  <c r="AG8" i="22"/>
  <c r="AF9" i="22"/>
  <c r="AH8" i="21"/>
  <c r="AG9" i="21"/>
  <c r="AG8" i="20"/>
  <c r="AF9" i="20"/>
  <c r="AH8" i="19"/>
  <c r="AG9" i="19"/>
  <c r="AH8" i="18"/>
  <c r="AG9" i="18"/>
  <c r="AH8" i="17"/>
  <c r="AG9" i="17"/>
  <c r="AG8" i="16"/>
  <c r="AF9" i="16"/>
  <c r="AI8" i="25" l="1"/>
  <c r="AI9" i="25" s="1"/>
  <c r="AH9" i="25"/>
  <c r="AH9" i="15"/>
  <c r="AI8" i="15"/>
  <c r="AI9" i="15" s="1"/>
  <c r="AH8" i="22"/>
  <c r="AG9" i="22"/>
  <c r="AI8" i="21"/>
  <c r="AI9" i="21" s="1"/>
  <c r="AH9" i="21"/>
  <c r="AH8" i="20"/>
  <c r="AG9" i="20"/>
  <c r="AH9" i="19"/>
  <c r="AI8" i="19"/>
  <c r="AI9" i="19" s="1"/>
  <c r="AH9" i="18"/>
  <c r="AI8" i="18"/>
  <c r="AI9" i="18" s="1"/>
  <c r="AH9" i="17"/>
  <c r="AI8" i="17"/>
  <c r="AI9" i="17" s="1"/>
  <c r="AH8" i="16"/>
  <c r="AG9" i="16"/>
  <c r="AH9" i="22" l="1"/>
  <c r="AI8" i="22"/>
  <c r="AI9" i="22" s="1"/>
  <c r="AH9" i="20"/>
  <c r="AI8" i="20"/>
  <c r="AI9" i="20" s="1"/>
  <c r="AH9" i="16"/>
  <c r="AI8" i="16"/>
  <c r="AI9" i="16" s="1"/>
  <c r="AM6" i="24" l="1"/>
  <c r="AK4" i="24"/>
  <c r="AJ4" i="24"/>
  <c r="AL3" i="24"/>
  <c r="AM6" i="23"/>
  <c r="AK4" i="23"/>
  <c r="AJ4" i="23"/>
  <c r="AL3" i="23"/>
  <c r="AM6" i="22"/>
  <c r="AK4" i="22"/>
  <c r="AJ4" i="22"/>
  <c r="AL3" i="22"/>
  <c r="AM6" i="21"/>
  <c r="AK4" i="21"/>
  <c r="AJ4" i="21"/>
  <c r="AL3" i="21"/>
  <c r="AM6" i="20"/>
  <c r="AK4" i="20"/>
  <c r="AJ4" i="20"/>
  <c r="AL3" i="20"/>
  <c r="AM6" i="19"/>
  <c r="AK4" i="19"/>
  <c r="AJ4" i="19"/>
  <c r="AL3" i="19"/>
  <c r="AM6" i="18"/>
  <c r="AK4" i="18"/>
  <c r="AJ4" i="18"/>
  <c r="AL3" i="18"/>
  <c r="AM6" i="17"/>
  <c r="AK4" i="17"/>
  <c r="AJ4" i="17"/>
  <c r="AL3" i="17"/>
  <c r="AM6" i="16"/>
  <c r="AK4" i="16"/>
  <c r="AJ4" i="16"/>
  <c r="AL3" i="16"/>
  <c r="AM6" i="15"/>
  <c r="AK4" i="15"/>
  <c r="AJ4" i="15"/>
  <c r="AL3" i="15"/>
  <c r="AQ37" i="24"/>
  <c r="AK37" i="24"/>
  <c r="AJ37" i="24"/>
  <c r="AL37" i="24" s="1"/>
  <c r="AQ34" i="24"/>
  <c r="AK34" i="24" s="1"/>
  <c r="AL34" i="24" s="1"/>
  <c r="AJ34" i="24"/>
  <c r="AQ31" i="24"/>
  <c r="AK31" i="24"/>
  <c r="AL31" i="24" s="1"/>
  <c r="AJ31" i="24"/>
  <c r="AQ28" i="24"/>
  <c r="AK28" i="24"/>
  <c r="AJ28" i="24"/>
  <c r="AL28" i="24" s="1"/>
  <c r="AQ25" i="24"/>
  <c r="AK25" i="24"/>
  <c r="AJ25" i="24"/>
  <c r="AL25" i="24" s="1"/>
  <c r="AQ22" i="24"/>
  <c r="AK22" i="24" s="1"/>
  <c r="AL22" i="24" s="1"/>
  <c r="AJ22" i="24"/>
  <c r="AQ19" i="24"/>
  <c r="AK19" i="24"/>
  <c r="AL19" i="24" s="1"/>
  <c r="AJ19" i="24"/>
  <c r="AQ16" i="24"/>
  <c r="AK16" i="24"/>
  <c r="AJ16" i="24"/>
  <c r="AL16" i="24" s="1"/>
  <c r="AQ13" i="24"/>
  <c r="AK13" i="24"/>
  <c r="AJ13" i="24"/>
  <c r="AL13" i="24" s="1"/>
  <c r="AQ10" i="24"/>
  <c r="AK10" i="24" s="1"/>
  <c r="AJ10" i="24"/>
  <c r="AQ37" i="23"/>
  <c r="AK37" i="23"/>
  <c r="AJ37" i="23"/>
  <c r="AL37" i="23" s="1"/>
  <c r="AQ34" i="23"/>
  <c r="AK34" i="23" s="1"/>
  <c r="AL34" i="23" s="1"/>
  <c r="AJ34" i="23"/>
  <c r="AQ31" i="23"/>
  <c r="AK31" i="23"/>
  <c r="AL31" i="23" s="1"/>
  <c r="AJ31" i="23"/>
  <c r="AQ28" i="23"/>
  <c r="AK28" i="23"/>
  <c r="AJ28" i="23"/>
  <c r="AL28" i="23" s="1"/>
  <c r="AQ25" i="23"/>
  <c r="AK25" i="23" s="1"/>
  <c r="AJ25" i="23"/>
  <c r="AQ22" i="23"/>
  <c r="AK22" i="23" s="1"/>
  <c r="AL22" i="23" s="1"/>
  <c r="AJ22" i="23"/>
  <c r="AQ19" i="23"/>
  <c r="AK19" i="23"/>
  <c r="AJ19" i="23"/>
  <c r="AL19" i="23" s="1"/>
  <c r="AQ16" i="23"/>
  <c r="AK16" i="23"/>
  <c r="AJ16" i="23"/>
  <c r="AL16" i="23" s="1"/>
  <c r="AQ13" i="23"/>
  <c r="AK13" i="23" s="1"/>
  <c r="AJ13" i="23"/>
  <c r="AQ10" i="23"/>
  <c r="AK10" i="23" s="1"/>
  <c r="AJ10" i="23"/>
  <c r="AQ37" i="22"/>
  <c r="AK37" i="22" s="1"/>
  <c r="AJ37" i="22"/>
  <c r="AQ34" i="22"/>
  <c r="AK34" i="22" s="1"/>
  <c r="AL34" i="22" s="1"/>
  <c r="AJ34" i="22"/>
  <c r="AQ31" i="22"/>
  <c r="AK31" i="22"/>
  <c r="AJ31" i="22"/>
  <c r="AQ28" i="22"/>
  <c r="AK28" i="22" s="1"/>
  <c r="AJ28" i="22"/>
  <c r="AQ25" i="22"/>
  <c r="AK25" i="22" s="1"/>
  <c r="AJ25" i="22"/>
  <c r="AQ22" i="22"/>
  <c r="AK22" i="22" s="1"/>
  <c r="AJ22" i="22"/>
  <c r="AQ19" i="22"/>
  <c r="AK19" i="22"/>
  <c r="AJ19" i="22"/>
  <c r="AQ16" i="22"/>
  <c r="AK16" i="22" s="1"/>
  <c r="AJ16" i="22"/>
  <c r="AQ13" i="22"/>
  <c r="AK13" i="22"/>
  <c r="AJ13" i="22"/>
  <c r="AQ10" i="22"/>
  <c r="AK10" i="22" s="1"/>
  <c r="AJ10" i="22"/>
  <c r="AQ37" i="21"/>
  <c r="AK37" i="21" s="1"/>
  <c r="AJ37" i="21"/>
  <c r="AL37" i="21" s="1"/>
  <c r="AQ34" i="21"/>
  <c r="AK34" i="21" s="1"/>
  <c r="AJ34" i="21"/>
  <c r="AQ31" i="21"/>
  <c r="AK31" i="21"/>
  <c r="AL31" i="21" s="1"/>
  <c r="AJ31" i="21"/>
  <c r="AQ28" i="21"/>
  <c r="AK28" i="21" s="1"/>
  <c r="AJ28" i="21"/>
  <c r="AQ25" i="21"/>
  <c r="AK25" i="21"/>
  <c r="AJ25" i="21"/>
  <c r="AQ22" i="21"/>
  <c r="AK22" i="21" s="1"/>
  <c r="AL22" i="21" s="1"/>
  <c r="AJ22" i="21"/>
  <c r="AQ19" i="21"/>
  <c r="AK19" i="21" s="1"/>
  <c r="AL19" i="21" s="1"/>
  <c r="AJ19" i="21"/>
  <c r="AQ16" i="21"/>
  <c r="AK16" i="21" s="1"/>
  <c r="AJ16" i="21"/>
  <c r="AQ13" i="21"/>
  <c r="AK13" i="21" s="1"/>
  <c r="AJ13" i="21"/>
  <c r="AL13" i="21" s="1"/>
  <c r="AQ10" i="21"/>
  <c r="AK10" i="21" s="1"/>
  <c r="AJ10" i="21"/>
  <c r="AQ37" i="20"/>
  <c r="AK37" i="20" s="1"/>
  <c r="AJ37" i="20"/>
  <c r="AQ34" i="20"/>
  <c r="AK34" i="20" s="1"/>
  <c r="AJ34" i="20"/>
  <c r="AQ31" i="20"/>
  <c r="AK31" i="20" s="1"/>
  <c r="AL31" i="20" s="1"/>
  <c r="AJ31" i="20"/>
  <c r="AQ28" i="20"/>
  <c r="AK28" i="20"/>
  <c r="AJ28" i="20"/>
  <c r="AQ25" i="20"/>
  <c r="AK25" i="20" s="1"/>
  <c r="AJ25" i="20"/>
  <c r="AQ22" i="20"/>
  <c r="AK22" i="20" s="1"/>
  <c r="AJ22" i="20"/>
  <c r="AQ19" i="20"/>
  <c r="AK19" i="20"/>
  <c r="AL19" i="20" s="1"/>
  <c r="AJ19" i="20"/>
  <c r="AQ16" i="20"/>
  <c r="AK16" i="20" s="1"/>
  <c r="AJ16" i="20"/>
  <c r="AQ13" i="20"/>
  <c r="AK13" i="20" s="1"/>
  <c r="AJ13" i="20"/>
  <c r="AQ10" i="20"/>
  <c r="AK10" i="20" s="1"/>
  <c r="AJ10" i="20"/>
  <c r="AQ37" i="18"/>
  <c r="AK37" i="18" s="1"/>
  <c r="AJ37" i="18"/>
  <c r="AQ34" i="18"/>
  <c r="AK34" i="18" s="1"/>
  <c r="AL34" i="18" s="1"/>
  <c r="AJ34" i="18"/>
  <c r="AQ31" i="18"/>
  <c r="AK31" i="18"/>
  <c r="AJ31" i="18"/>
  <c r="AQ28" i="18"/>
  <c r="AK28" i="18" s="1"/>
  <c r="AJ28" i="18"/>
  <c r="AQ25" i="18"/>
  <c r="AK25" i="18" s="1"/>
  <c r="AJ25" i="18"/>
  <c r="AQ22" i="18"/>
  <c r="AK22" i="18" s="1"/>
  <c r="AJ22" i="18"/>
  <c r="AQ19" i="18"/>
  <c r="AK19" i="18"/>
  <c r="AJ19" i="18"/>
  <c r="AL19" i="18" s="1"/>
  <c r="AQ16" i="18"/>
  <c r="AK16" i="18" s="1"/>
  <c r="AJ16" i="18"/>
  <c r="AQ13" i="18"/>
  <c r="AK13" i="18" s="1"/>
  <c r="AJ13" i="18"/>
  <c r="AL13" i="18" s="1"/>
  <c r="AQ10" i="18"/>
  <c r="AK10" i="18" s="1"/>
  <c r="AJ10" i="18"/>
  <c r="AQ37" i="17"/>
  <c r="AK37" i="17" s="1"/>
  <c r="AJ37" i="17"/>
  <c r="AL37" i="17" s="1"/>
  <c r="AQ34" i="17"/>
  <c r="AK34" i="17" s="1"/>
  <c r="AJ34" i="17"/>
  <c r="AQ31" i="17"/>
  <c r="AK31" i="17"/>
  <c r="AJ31" i="17"/>
  <c r="AQ28" i="17"/>
  <c r="AK28" i="17" s="1"/>
  <c r="AJ28" i="17"/>
  <c r="AQ25" i="17"/>
  <c r="AK25" i="17"/>
  <c r="AJ25" i="17"/>
  <c r="AQ22" i="17"/>
  <c r="AK22" i="17" s="1"/>
  <c r="AJ22" i="17"/>
  <c r="AQ19" i="17"/>
  <c r="AK19" i="17" s="1"/>
  <c r="AL19" i="17" s="1"/>
  <c r="AJ19" i="17"/>
  <c r="AQ16" i="17"/>
  <c r="AK16" i="17" s="1"/>
  <c r="AJ16" i="17"/>
  <c r="AL16" i="17" s="1"/>
  <c r="AQ13" i="17"/>
  <c r="AK13" i="17"/>
  <c r="AJ13" i="17"/>
  <c r="AL13" i="17" s="1"/>
  <c r="AQ10" i="17"/>
  <c r="AK10" i="17" s="1"/>
  <c r="AJ10" i="17"/>
  <c r="AQ37" i="16"/>
  <c r="AK37" i="16"/>
  <c r="AJ37" i="16"/>
  <c r="AQ34" i="16"/>
  <c r="AK34" i="16" s="1"/>
  <c r="AJ34" i="16"/>
  <c r="AQ31" i="16"/>
  <c r="AK31" i="16" s="1"/>
  <c r="AJ31" i="16"/>
  <c r="AQ28" i="16"/>
  <c r="AK28" i="16"/>
  <c r="AJ28" i="16"/>
  <c r="AQ25" i="16"/>
  <c r="AK25" i="16" s="1"/>
  <c r="AJ25" i="16"/>
  <c r="AQ22" i="16"/>
  <c r="AK22" i="16" s="1"/>
  <c r="AL22" i="16" s="1"/>
  <c r="AJ22" i="16"/>
  <c r="AQ19" i="16"/>
  <c r="AK19" i="16"/>
  <c r="AL19" i="16" s="1"/>
  <c r="AJ19" i="16"/>
  <c r="AQ16" i="16"/>
  <c r="AK16" i="16" s="1"/>
  <c r="AJ16" i="16"/>
  <c r="AQ13" i="16"/>
  <c r="AK13" i="16" s="1"/>
  <c r="AJ13" i="16"/>
  <c r="AQ10" i="16"/>
  <c r="AK10" i="16" s="1"/>
  <c r="AJ10" i="16"/>
  <c r="AQ37" i="15"/>
  <c r="AK37" i="15" s="1"/>
  <c r="AJ37" i="15"/>
  <c r="AQ34" i="15"/>
  <c r="AK34" i="15" s="1"/>
  <c r="AJ34" i="15"/>
  <c r="AQ31" i="15"/>
  <c r="AK31" i="15" s="1"/>
  <c r="AJ31" i="15"/>
  <c r="AQ28" i="15"/>
  <c r="AK28" i="15" s="1"/>
  <c r="AJ28" i="15"/>
  <c r="AQ25" i="15"/>
  <c r="AK25" i="15" s="1"/>
  <c r="AJ25" i="15"/>
  <c r="AQ22" i="15"/>
  <c r="AK22" i="15" s="1"/>
  <c r="AJ22" i="15"/>
  <c r="AQ19" i="15"/>
  <c r="AK19" i="15" s="1"/>
  <c r="AJ19" i="15"/>
  <c r="AQ16" i="15"/>
  <c r="AK16" i="15" s="1"/>
  <c r="AJ16" i="15"/>
  <c r="AQ13" i="15"/>
  <c r="AK13" i="15" s="1"/>
  <c r="AJ13" i="15"/>
  <c r="AQ10" i="15"/>
  <c r="AK10" i="15" s="1"/>
  <c r="AJ10" i="15"/>
  <c r="B39" i="19"/>
  <c r="B38" i="19"/>
  <c r="AQ37" i="19"/>
  <c r="AK37" i="19"/>
  <c r="AJ37" i="19"/>
  <c r="C37" i="19"/>
  <c r="B37" i="19"/>
  <c r="B36" i="19"/>
  <c r="B35" i="19"/>
  <c r="AQ34" i="19"/>
  <c r="AK34" i="19"/>
  <c r="AJ34" i="19"/>
  <c r="AL34" i="19" s="1"/>
  <c r="C34" i="19"/>
  <c r="B34" i="19"/>
  <c r="B33" i="19"/>
  <c r="B32" i="19"/>
  <c r="AQ31" i="19"/>
  <c r="AK31" i="19" s="1"/>
  <c r="AJ31" i="19"/>
  <c r="C31" i="19"/>
  <c r="B31" i="19"/>
  <c r="B30" i="19"/>
  <c r="B29" i="19"/>
  <c r="AQ28" i="19"/>
  <c r="AK28" i="19"/>
  <c r="AL28" i="19" s="1"/>
  <c r="AJ28" i="19"/>
  <c r="C28" i="19"/>
  <c r="B28" i="19"/>
  <c r="B27" i="19"/>
  <c r="B26" i="19"/>
  <c r="AQ25" i="19"/>
  <c r="AK25" i="19"/>
  <c r="AJ25" i="19"/>
  <c r="AL25" i="19" s="1"/>
  <c r="C25" i="19"/>
  <c r="B25" i="19"/>
  <c r="B24" i="19"/>
  <c r="B23" i="19"/>
  <c r="AQ22" i="19"/>
  <c r="AK22" i="19"/>
  <c r="AJ22" i="19"/>
  <c r="AL22" i="19" s="1"/>
  <c r="C22" i="19"/>
  <c r="B22" i="19"/>
  <c r="B21" i="19"/>
  <c r="B20" i="19"/>
  <c r="AQ19" i="19"/>
  <c r="AK19" i="19" s="1"/>
  <c r="AL19" i="19" s="1"/>
  <c r="AJ19" i="19"/>
  <c r="C19" i="19"/>
  <c r="B19" i="19"/>
  <c r="B18" i="19"/>
  <c r="B17" i="19"/>
  <c r="AQ16" i="19"/>
  <c r="AK16" i="19"/>
  <c r="AJ16" i="19"/>
  <c r="C16" i="19"/>
  <c r="B16" i="19"/>
  <c r="AQ13" i="19"/>
  <c r="AK13" i="19" s="1"/>
  <c r="B15" i="19"/>
  <c r="B14" i="19"/>
  <c r="AJ13" i="19"/>
  <c r="C13" i="19"/>
  <c r="B13" i="19"/>
  <c r="AQ10" i="19"/>
  <c r="AK10" i="19" s="1"/>
  <c r="AL31" i="16" l="1"/>
  <c r="AO31" i="16" s="1"/>
  <c r="AL13" i="22"/>
  <c r="AL22" i="22"/>
  <c r="AL28" i="22"/>
  <c r="AM28" i="22" s="1"/>
  <c r="AL31" i="22"/>
  <c r="AL16" i="22"/>
  <c r="AL19" i="22"/>
  <c r="AL25" i="22"/>
  <c r="AM25" i="22" s="1"/>
  <c r="AL28" i="21"/>
  <c r="AL25" i="21"/>
  <c r="AM25" i="21" s="1"/>
  <c r="AL16" i="21"/>
  <c r="AO16" i="21" s="1"/>
  <c r="AL34" i="21"/>
  <c r="AL22" i="20"/>
  <c r="AL28" i="20"/>
  <c r="AL16" i="20"/>
  <c r="AN16" i="20" s="1"/>
  <c r="AL13" i="20"/>
  <c r="AL25" i="20"/>
  <c r="AL34" i="20"/>
  <c r="AL13" i="19"/>
  <c r="AL16" i="19"/>
  <c r="AM16" i="19" s="1"/>
  <c r="AL31" i="19"/>
  <c r="AO31" i="19" s="1"/>
  <c r="AL37" i="19"/>
  <c r="AM37" i="19" s="1"/>
  <c r="AL28" i="18"/>
  <c r="AL31" i="18"/>
  <c r="AM31" i="18" s="1"/>
  <c r="AL16" i="18"/>
  <c r="AN16" i="18" s="1"/>
  <c r="AL22" i="18"/>
  <c r="AL25" i="18"/>
  <c r="AL22" i="17"/>
  <c r="AL28" i="17"/>
  <c r="AN28" i="17" s="1"/>
  <c r="AL31" i="17"/>
  <c r="AM31" i="17" s="1"/>
  <c r="AL25" i="17"/>
  <c r="AL28" i="16"/>
  <c r="AL37" i="16"/>
  <c r="AL25" i="16"/>
  <c r="AN25" i="16" s="1"/>
  <c r="AL13" i="16"/>
  <c r="AL34" i="16"/>
  <c r="AL34" i="17"/>
  <c r="AM34" i="17" s="1"/>
  <c r="AL31" i="15"/>
  <c r="AM31" i="15" s="1"/>
  <c r="AL19" i="15"/>
  <c r="AO19" i="15" s="1"/>
  <c r="AL22" i="15"/>
  <c r="AO22" i="15" s="1"/>
  <c r="AL34" i="15"/>
  <c r="AN34" i="15" s="1"/>
  <c r="AL13" i="15"/>
  <c r="AN13" i="15" s="1"/>
  <c r="AL28" i="15"/>
  <c r="AM28" i="15" s="1"/>
  <c r="AL10" i="15"/>
  <c r="AO10" i="15" s="1"/>
  <c r="AL16" i="15"/>
  <c r="AM16" i="15" s="1"/>
  <c r="AL25" i="15"/>
  <c r="AL10" i="24"/>
  <c r="AL10" i="23"/>
  <c r="AM10" i="23" s="1"/>
  <c r="AL10" i="22"/>
  <c r="AL10" i="21"/>
  <c r="AN10" i="21" s="1"/>
  <c r="AL10" i="20"/>
  <c r="AM10" i="20" s="1"/>
  <c r="AL10" i="18"/>
  <c r="AO10" i="18" s="1"/>
  <c r="AL10" i="17"/>
  <c r="AN10" i="17" s="1"/>
  <c r="AL10" i="16"/>
  <c r="AN10" i="16" s="1"/>
  <c r="AN13" i="24"/>
  <c r="AO13" i="24"/>
  <c r="AM13" i="24"/>
  <c r="AO34" i="24"/>
  <c r="AM34" i="24"/>
  <c r="AN34" i="24"/>
  <c r="AO22" i="24"/>
  <c r="AM22" i="24"/>
  <c r="AN22" i="24"/>
  <c r="AM28" i="24"/>
  <c r="AO28" i="24"/>
  <c r="AN28" i="24"/>
  <c r="AN31" i="24"/>
  <c r="AM31" i="24"/>
  <c r="AO31" i="24"/>
  <c r="AN37" i="24"/>
  <c r="AO37" i="24"/>
  <c r="AM37" i="24"/>
  <c r="AO10" i="24"/>
  <c r="AN10" i="24"/>
  <c r="AM10" i="24"/>
  <c r="AM16" i="24"/>
  <c r="AO16" i="24"/>
  <c r="AN16" i="24"/>
  <c r="AN19" i="24"/>
  <c r="AM19" i="24"/>
  <c r="AO19" i="24"/>
  <c r="AN25" i="24"/>
  <c r="AM25" i="24"/>
  <c r="AO25" i="24"/>
  <c r="AO34" i="23"/>
  <c r="AN34" i="23"/>
  <c r="AM34" i="23"/>
  <c r="AL13" i="23"/>
  <c r="AM28" i="23"/>
  <c r="AO28" i="23"/>
  <c r="AN28" i="23"/>
  <c r="AN31" i="23"/>
  <c r="AM31" i="23"/>
  <c r="AO31" i="23"/>
  <c r="AO37" i="23"/>
  <c r="AN37" i="23"/>
  <c r="AM37" i="23"/>
  <c r="AN19" i="23"/>
  <c r="AO19" i="23"/>
  <c r="AM19" i="23"/>
  <c r="AO22" i="23"/>
  <c r="AN22" i="23"/>
  <c r="AM22" i="23"/>
  <c r="AO10" i="23"/>
  <c r="AN10" i="23"/>
  <c r="AM16" i="23"/>
  <c r="AO16" i="23"/>
  <c r="AN16" i="23"/>
  <c r="AL25" i="23"/>
  <c r="AM13" i="22"/>
  <c r="AO13" i="22"/>
  <c r="AN13" i="22"/>
  <c r="AO34" i="22"/>
  <c r="AN34" i="22"/>
  <c r="AM34" i="22"/>
  <c r="AO22" i="22"/>
  <c r="AN22" i="22"/>
  <c r="AM22" i="22"/>
  <c r="AN28" i="22"/>
  <c r="AN31" i="22"/>
  <c r="AM31" i="22"/>
  <c r="AO31" i="22"/>
  <c r="AL37" i="22"/>
  <c r="AO10" i="22"/>
  <c r="AM10" i="22"/>
  <c r="AN10" i="22"/>
  <c r="AM16" i="22"/>
  <c r="AN16" i="22"/>
  <c r="AO16" i="22"/>
  <c r="AN19" i="22"/>
  <c r="AO19" i="22"/>
  <c r="AM19" i="22"/>
  <c r="AO25" i="22"/>
  <c r="AO10" i="21"/>
  <c r="AM10" i="21"/>
  <c r="AM13" i="21"/>
  <c r="AO13" i="21"/>
  <c r="AN13" i="21"/>
  <c r="AO22" i="21"/>
  <c r="AN22" i="21"/>
  <c r="AM22" i="21"/>
  <c r="AM28" i="21"/>
  <c r="AN28" i="21"/>
  <c r="AO28" i="21"/>
  <c r="AN31" i="21"/>
  <c r="AM31" i="21"/>
  <c r="AO31" i="21"/>
  <c r="AM37" i="21"/>
  <c r="AO37" i="21"/>
  <c r="AN37" i="21"/>
  <c r="AO34" i="21"/>
  <c r="AN34" i="21"/>
  <c r="AM34" i="21"/>
  <c r="AM16" i="21"/>
  <c r="AN19" i="21"/>
  <c r="AO19" i="21"/>
  <c r="AM19" i="21"/>
  <c r="AO25" i="21"/>
  <c r="AN25" i="21"/>
  <c r="AO34" i="20"/>
  <c r="AN34" i="20"/>
  <c r="AM34" i="20"/>
  <c r="AO22" i="20"/>
  <c r="AN22" i="20"/>
  <c r="AM22" i="20"/>
  <c r="AM28" i="20"/>
  <c r="AN28" i="20"/>
  <c r="AO28" i="20"/>
  <c r="AN31" i="20"/>
  <c r="AO31" i="20"/>
  <c r="AM31" i="20"/>
  <c r="AL37" i="20"/>
  <c r="AO13" i="20"/>
  <c r="AM13" i="20"/>
  <c r="AN13" i="20"/>
  <c r="AM16" i="20"/>
  <c r="AN19" i="20"/>
  <c r="AM19" i="20"/>
  <c r="AO19" i="20"/>
  <c r="AO25" i="20"/>
  <c r="AN25" i="20"/>
  <c r="AM25" i="20"/>
  <c r="AO16" i="18"/>
  <c r="AM10" i="18"/>
  <c r="AN10" i="18"/>
  <c r="AO34" i="18"/>
  <c r="AN34" i="18"/>
  <c r="AM34" i="18"/>
  <c r="AM13" i="18"/>
  <c r="AO13" i="18"/>
  <c r="AN13" i="18"/>
  <c r="AN19" i="18"/>
  <c r="AM19" i="18"/>
  <c r="AO19" i="18"/>
  <c r="AO22" i="18"/>
  <c r="AN22" i="18"/>
  <c r="AM22" i="18"/>
  <c r="AM28" i="18"/>
  <c r="AO28" i="18"/>
  <c r="AN28" i="18"/>
  <c r="AN31" i="18"/>
  <c r="AL37" i="18"/>
  <c r="AM25" i="18"/>
  <c r="AO25" i="18"/>
  <c r="AN25" i="18"/>
  <c r="AM16" i="17"/>
  <c r="AN16" i="17"/>
  <c r="AO16" i="17"/>
  <c r="AO13" i="17"/>
  <c r="AN13" i="17"/>
  <c r="AM13" i="17"/>
  <c r="AO34" i="17"/>
  <c r="AO10" i="17"/>
  <c r="AM10" i="17"/>
  <c r="AO22" i="17"/>
  <c r="AN22" i="17"/>
  <c r="AM22" i="17"/>
  <c r="AO28" i="17"/>
  <c r="AN31" i="17"/>
  <c r="AM37" i="17"/>
  <c r="AO37" i="17"/>
  <c r="AN37" i="17"/>
  <c r="AN19" i="17"/>
  <c r="AM19" i="17"/>
  <c r="AO19" i="17"/>
  <c r="AO25" i="17"/>
  <c r="AN25" i="17"/>
  <c r="AM25" i="17"/>
  <c r="AO22" i="16"/>
  <c r="AN22" i="16"/>
  <c r="AM22" i="16"/>
  <c r="AO37" i="16"/>
  <c r="AM37" i="16"/>
  <c r="AN37" i="16"/>
  <c r="AM28" i="16"/>
  <c r="AN28" i="16"/>
  <c r="AO28" i="16"/>
  <c r="AN19" i="16"/>
  <c r="AM19" i="16"/>
  <c r="AO19" i="16"/>
  <c r="AO13" i="16"/>
  <c r="AM13" i="16"/>
  <c r="AN13" i="16"/>
  <c r="AO34" i="16"/>
  <c r="AN34" i="16"/>
  <c r="AM34" i="16"/>
  <c r="AM31" i="16"/>
  <c r="AL16" i="16"/>
  <c r="AO13" i="15"/>
  <c r="AM13" i="15"/>
  <c r="AO28" i="15"/>
  <c r="AN31" i="15"/>
  <c r="AO31" i="15"/>
  <c r="AL37" i="15"/>
  <c r="AN19" i="15"/>
  <c r="AM19" i="15"/>
  <c r="AO25" i="15"/>
  <c r="AM25" i="15"/>
  <c r="AN25" i="15"/>
  <c r="AO19" i="19"/>
  <c r="AN19" i="19"/>
  <c r="AM19" i="19"/>
  <c r="AO34" i="19"/>
  <c r="AN34" i="19"/>
  <c r="AM34" i="19"/>
  <c r="AO22" i="19"/>
  <c r="AN22" i="19"/>
  <c r="AM22" i="19"/>
  <c r="AN28" i="19"/>
  <c r="AM28" i="19"/>
  <c r="AO28" i="19"/>
  <c r="AN16" i="19"/>
  <c r="AO16" i="19"/>
  <c r="AM25" i="19"/>
  <c r="AO25" i="19"/>
  <c r="AN25" i="19"/>
  <c r="AN31" i="19"/>
  <c r="AM31" i="19"/>
  <c r="AM13" i="19"/>
  <c r="AO13" i="19"/>
  <c r="AN13" i="19"/>
  <c r="AK40" i="19"/>
  <c r="AO10" i="16" l="1"/>
  <c r="AO25" i="16"/>
  <c r="AN31" i="16"/>
  <c r="AO34" i="15"/>
  <c r="AN25" i="22"/>
  <c r="AO28" i="22"/>
  <c r="AN16" i="21"/>
  <c r="AO16" i="20"/>
  <c r="AO10" i="20"/>
  <c r="AN10" i="20"/>
  <c r="AN37" i="19"/>
  <c r="AO37" i="19"/>
  <c r="AM16" i="18"/>
  <c r="AO31" i="18"/>
  <c r="AO31" i="17"/>
  <c r="AM28" i="17"/>
  <c r="AN34" i="17"/>
  <c r="AM10" i="16"/>
  <c r="AM25" i="16"/>
  <c r="AN28" i="15"/>
  <c r="AN16" i="15"/>
  <c r="AN10" i="15"/>
  <c r="AM22" i="15"/>
  <c r="AN22" i="15"/>
  <c r="AO16" i="15"/>
  <c r="AM34" i="15"/>
  <c r="AM10" i="15"/>
  <c r="AO13" i="23"/>
  <c r="AN13" i="23"/>
  <c r="AM13" i="23"/>
  <c r="AM25" i="23"/>
  <c r="AO25" i="23"/>
  <c r="AN25" i="23"/>
  <c r="AO37" i="22"/>
  <c r="AM37" i="22"/>
  <c r="AN37" i="22"/>
  <c r="AM37" i="20"/>
  <c r="AO37" i="20"/>
  <c r="AN37" i="20"/>
  <c r="AM37" i="18"/>
  <c r="AO37" i="18"/>
  <c r="AN37" i="18"/>
  <c r="AM16" i="16"/>
  <c r="AO16" i="16"/>
  <c r="AN16" i="16"/>
  <c r="AM37" i="15"/>
  <c r="AO37" i="15"/>
  <c r="AN37" i="15"/>
  <c r="B3" i="17"/>
  <c r="B3" i="18"/>
  <c r="B3" i="19"/>
  <c r="B3" i="20"/>
  <c r="B3" i="21"/>
  <c r="B3" i="22"/>
  <c r="B3" i="23"/>
  <c r="B3" i="24"/>
  <c r="B3" i="16"/>
  <c r="C37" i="17"/>
  <c r="C34" i="17"/>
  <c r="C31" i="17"/>
  <c r="C28" i="17"/>
  <c r="C25" i="17"/>
  <c r="C22" i="17"/>
  <c r="C19" i="17"/>
  <c r="C16" i="17"/>
  <c r="C13" i="17"/>
  <c r="C10" i="17"/>
  <c r="C37" i="18"/>
  <c r="C34" i="18"/>
  <c r="C31" i="18"/>
  <c r="C28" i="18"/>
  <c r="C25" i="18"/>
  <c r="C22" i="18"/>
  <c r="C19" i="18"/>
  <c r="C16" i="18"/>
  <c r="C13" i="18"/>
  <c r="C10" i="18"/>
  <c r="C10" i="19"/>
  <c r="C37" i="20"/>
  <c r="C34" i="20"/>
  <c r="C31" i="20"/>
  <c r="C28" i="20"/>
  <c r="C25" i="20"/>
  <c r="C22" i="20"/>
  <c r="C19" i="20"/>
  <c r="C16" i="20"/>
  <c r="C13" i="20"/>
  <c r="C10" i="20"/>
  <c r="C37" i="21"/>
  <c r="C34" i="21"/>
  <c r="C31" i="21"/>
  <c r="C28" i="21"/>
  <c r="C25" i="21"/>
  <c r="C22" i="21"/>
  <c r="C19" i="21"/>
  <c r="C16" i="21"/>
  <c r="C13" i="21"/>
  <c r="C10" i="21"/>
  <c r="C37" i="22"/>
  <c r="C34" i="22"/>
  <c r="C31" i="22"/>
  <c r="C28" i="22"/>
  <c r="C25" i="22"/>
  <c r="C22" i="22"/>
  <c r="C19" i="22"/>
  <c r="C16" i="22"/>
  <c r="C13" i="22"/>
  <c r="C10" i="22"/>
  <c r="C37" i="23"/>
  <c r="C34" i="23"/>
  <c r="C31" i="23"/>
  <c r="C28" i="23"/>
  <c r="C25" i="23"/>
  <c r="C22" i="23"/>
  <c r="C19" i="23"/>
  <c r="C16" i="23"/>
  <c r="C13" i="23"/>
  <c r="C10" i="23"/>
  <c r="C37" i="24"/>
  <c r="C34" i="24"/>
  <c r="C31" i="24"/>
  <c r="C28" i="24"/>
  <c r="C25" i="24"/>
  <c r="C22" i="24"/>
  <c r="C19" i="24"/>
  <c r="C16" i="24"/>
  <c r="C13" i="24"/>
  <c r="C10" i="24"/>
  <c r="C37" i="16"/>
  <c r="C34" i="16"/>
  <c r="C31" i="16"/>
  <c r="C28" i="16"/>
  <c r="C25" i="16"/>
  <c r="C22" i="16"/>
  <c r="C19" i="16"/>
  <c r="C16" i="16"/>
  <c r="C13" i="16"/>
  <c r="C10" i="16"/>
  <c r="C10" i="15"/>
  <c r="C13" i="15"/>
  <c r="C16" i="15"/>
  <c r="C19" i="15"/>
  <c r="C22" i="15"/>
  <c r="C25" i="15"/>
  <c r="C28" i="15"/>
  <c r="C31" i="15"/>
  <c r="C34" i="15"/>
  <c r="C37" i="15"/>
  <c r="B3" i="15"/>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AK40" i="24"/>
  <c r="AL40" i="24" s="1"/>
  <c r="AN40" i="24" s="1"/>
  <c r="AJ40" i="24"/>
  <c r="B10" i="24"/>
  <c r="E9" i="24"/>
  <c r="AM8" i="24"/>
  <c r="F8" i="24"/>
  <c r="F9" i="24"/>
  <c r="E7" i="24"/>
  <c r="B4" i="24"/>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AK40" i="23"/>
  <c r="AJ40" i="23"/>
  <c r="AL40" i="23" s="1"/>
  <c r="B10" i="23"/>
  <c r="E9" i="23"/>
  <c r="AM8" i="23"/>
  <c r="F8" i="23"/>
  <c r="E7" i="23"/>
  <c r="B4" i="23"/>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AK40" i="22"/>
  <c r="AJ40" i="22"/>
  <c r="AL40" i="22" s="1"/>
  <c r="B10" i="22"/>
  <c r="AM8" i="22"/>
  <c r="E7" i="22"/>
  <c r="B4" i="22"/>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AK40" i="21"/>
  <c r="AJ40" i="21"/>
  <c r="AL40" i="21" s="1"/>
  <c r="AO40" i="21" s="1"/>
  <c r="B10" i="21"/>
  <c r="AM8" i="21"/>
  <c r="E7" i="21"/>
  <c r="B4" i="21"/>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AK40" i="20"/>
  <c r="B10" i="20"/>
  <c r="AM8" i="20"/>
  <c r="E7" i="20"/>
  <c r="B4" i="20"/>
  <c r="AJ10" i="19"/>
  <c r="B12" i="19"/>
  <c r="B11" i="19"/>
  <c r="B10" i="19"/>
  <c r="AM8" i="19"/>
  <c r="E7" i="19"/>
  <c r="B4" i="19"/>
  <c r="B39" i="18"/>
  <c r="B38" i="18"/>
  <c r="B37" i="18"/>
  <c r="B36" i="18"/>
  <c r="B35" i="18"/>
  <c r="B34" i="18"/>
  <c r="B33" i="18"/>
  <c r="B32" i="18"/>
  <c r="B31" i="18"/>
  <c r="B30" i="18"/>
  <c r="B29" i="18"/>
  <c r="B28" i="18"/>
  <c r="B27" i="18"/>
  <c r="B26" i="18"/>
  <c r="B25" i="18"/>
  <c r="B24" i="18"/>
  <c r="B23" i="18"/>
  <c r="B22" i="18"/>
  <c r="B21" i="18"/>
  <c r="B20" i="18"/>
  <c r="B19" i="18"/>
  <c r="B18" i="18"/>
  <c r="B17" i="18"/>
  <c r="B16" i="18"/>
  <c r="B15" i="18"/>
  <c r="B14" i="18"/>
  <c r="B13" i="18"/>
  <c r="B12" i="18"/>
  <c r="B11" i="18"/>
  <c r="AK40" i="18"/>
  <c r="AJ40" i="18"/>
  <c r="B10" i="18"/>
  <c r="AM8" i="18"/>
  <c r="E7" i="18"/>
  <c r="B4" i="18"/>
  <c r="B39" i="17"/>
  <c r="B38" i="17"/>
  <c r="B37" i="17"/>
  <c r="B36" i="17"/>
  <c r="B35" i="17"/>
  <c r="B34" i="17"/>
  <c r="B33" i="17"/>
  <c r="B32" i="17"/>
  <c r="B31" i="17"/>
  <c r="B30" i="17"/>
  <c r="B29" i="17"/>
  <c r="B28" i="17"/>
  <c r="B27" i="17"/>
  <c r="B26" i="17"/>
  <c r="B25" i="17"/>
  <c r="B24" i="17"/>
  <c r="B23" i="17"/>
  <c r="B22" i="17"/>
  <c r="B21" i="17"/>
  <c r="B20" i="17"/>
  <c r="B19" i="17"/>
  <c r="B18" i="17"/>
  <c r="B17" i="17"/>
  <c r="B16" i="17"/>
  <c r="B15" i="17"/>
  <c r="B14" i="17"/>
  <c r="B13" i="17"/>
  <c r="B12" i="17"/>
  <c r="B11" i="17"/>
  <c r="AK40" i="17"/>
  <c r="B10" i="17"/>
  <c r="AM8" i="17"/>
  <c r="E7" i="17"/>
  <c r="B4" i="17"/>
  <c r="B39" i="16"/>
  <c r="B38" i="16"/>
  <c r="B37" i="16"/>
  <c r="B36" i="16"/>
  <c r="B35" i="16"/>
  <c r="B34" i="16"/>
  <c r="B33" i="16"/>
  <c r="B32" i="16"/>
  <c r="B31" i="16"/>
  <c r="B30" i="16"/>
  <c r="B29" i="16"/>
  <c r="B28" i="16"/>
  <c r="B27" i="16"/>
  <c r="B26" i="16"/>
  <c r="B25" i="16"/>
  <c r="B24" i="16"/>
  <c r="B23" i="16"/>
  <c r="B22" i="16"/>
  <c r="B21" i="16"/>
  <c r="B20" i="16"/>
  <c r="B19" i="16"/>
  <c r="B18" i="16"/>
  <c r="B17" i="16"/>
  <c r="B16" i="16"/>
  <c r="B15" i="16"/>
  <c r="B14" i="16"/>
  <c r="B13" i="16"/>
  <c r="B12" i="16"/>
  <c r="B11" i="16"/>
  <c r="AK40" i="16"/>
  <c r="AJ40" i="16"/>
  <c r="B10" i="16"/>
  <c r="AM8" i="16"/>
  <c r="E7" i="16"/>
  <c r="B4" i="16"/>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AK40" i="15"/>
  <c r="AJ40" i="15"/>
  <c r="B10" i="15"/>
  <c r="AM8" i="15"/>
  <c r="B4" i="15"/>
  <c r="G8" i="24"/>
  <c r="G8" i="23"/>
  <c r="F9" i="23"/>
  <c r="AJ40" i="20"/>
  <c r="AL40" i="20" s="1"/>
  <c r="AJ40" i="17"/>
  <c r="H8" i="24"/>
  <c r="G9" i="24"/>
  <c r="H8" i="23"/>
  <c r="G9" i="23"/>
  <c r="I27" i="14"/>
  <c r="J27" i="14"/>
  <c r="I28" i="14"/>
  <c r="J28" i="14"/>
  <c r="E27" i="14"/>
  <c r="C27" i="14"/>
  <c r="E26" i="14"/>
  <c r="C26" i="14"/>
  <c r="I25" i="14"/>
  <c r="J25" i="14"/>
  <c r="I26" i="14"/>
  <c r="J26" i="14"/>
  <c r="E25" i="14"/>
  <c r="C25" i="14"/>
  <c r="E24" i="14"/>
  <c r="C24" i="14"/>
  <c r="I23" i="14"/>
  <c r="J23" i="14"/>
  <c r="I24" i="14"/>
  <c r="J24" i="14"/>
  <c r="E23" i="14"/>
  <c r="C23" i="14"/>
  <c r="G22" i="14"/>
  <c r="I22" i="14" s="1"/>
  <c r="J22" i="14" s="1"/>
  <c r="E22" i="14"/>
  <c r="C22" i="14"/>
  <c r="E21" i="14"/>
  <c r="C21" i="14"/>
  <c r="I20" i="14"/>
  <c r="J20" i="14"/>
  <c r="I21" i="14"/>
  <c r="J21" i="14"/>
  <c r="E20" i="14"/>
  <c r="C20" i="14"/>
  <c r="E19" i="14"/>
  <c r="C19" i="14"/>
  <c r="I18" i="14"/>
  <c r="J18" i="14"/>
  <c r="I19" i="14"/>
  <c r="J19" i="14"/>
  <c r="E18" i="14"/>
  <c r="C18" i="14"/>
  <c r="E17" i="14"/>
  <c r="C17" i="14"/>
  <c r="I16" i="14"/>
  <c r="J16" i="14"/>
  <c r="E16" i="14"/>
  <c r="C16" i="14"/>
  <c r="I15" i="14"/>
  <c r="J15" i="14"/>
  <c r="E15" i="14"/>
  <c r="C15" i="14"/>
  <c r="E14" i="14"/>
  <c r="C14" i="14"/>
  <c r="I13" i="14"/>
  <c r="J13" i="14"/>
  <c r="E13" i="14"/>
  <c r="C13" i="14"/>
  <c r="I12" i="14"/>
  <c r="J12" i="14"/>
  <c r="E12" i="14"/>
  <c r="C12" i="14"/>
  <c r="I11" i="14"/>
  <c r="J11" i="14"/>
  <c r="E11" i="14"/>
  <c r="C11" i="14"/>
  <c r="E10" i="14"/>
  <c r="C10" i="14"/>
  <c r="I9" i="14"/>
  <c r="J9" i="14"/>
  <c r="I10" i="14"/>
  <c r="J10" i="14"/>
  <c r="E9" i="14"/>
  <c r="C9" i="14"/>
  <c r="E8" i="14"/>
  <c r="C8" i="14"/>
  <c r="I7" i="14"/>
  <c r="J7" i="14"/>
  <c r="I8" i="14"/>
  <c r="J8" i="14"/>
  <c r="E7" i="14"/>
  <c r="C7" i="14"/>
  <c r="E6" i="14"/>
  <c r="C6" i="14"/>
  <c r="I5" i="14"/>
  <c r="J5" i="14"/>
  <c r="I6" i="14"/>
  <c r="J6" i="14"/>
  <c r="E5" i="14"/>
  <c r="C5" i="14"/>
  <c r="I4" i="14"/>
  <c r="J4" i="14"/>
  <c r="E4" i="14"/>
  <c r="C4" i="14"/>
  <c r="E3" i="14"/>
  <c r="C3" i="14"/>
  <c r="I2" i="14"/>
  <c r="J2" i="14"/>
  <c r="I3" i="14"/>
  <c r="J3" i="14"/>
  <c r="C2" i="14"/>
  <c r="K1" i="14"/>
  <c r="K15" i="14"/>
  <c r="L15" i="14"/>
  <c r="I8" i="24"/>
  <c r="H9" i="24"/>
  <c r="H9" i="23"/>
  <c r="I8" i="23"/>
  <c r="K27" i="14"/>
  <c r="L27" i="14"/>
  <c r="K28" i="14"/>
  <c r="L28" i="14"/>
  <c r="K16" i="14"/>
  <c r="L16" i="14"/>
  <c r="K23" i="14"/>
  <c r="L23" i="14"/>
  <c r="K24" i="14"/>
  <c r="L24" i="14"/>
  <c r="K4" i="14"/>
  <c r="L4" i="14"/>
  <c r="K18" i="14"/>
  <c r="L18" i="14"/>
  <c r="K19" i="14"/>
  <c r="L19" i="14"/>
  <c r="M1" i="14"/>
  <c r="M12" i="14"/>
  <c r="N12" i="14"/>
  <c r="K2" i="14"/>
  <c r="L2" i="14"/>
  <c r="K3" i="14"/>
  <c r="L3" i="14"/>
  <c r="K12" i="14"/>
  <c r="L12" i="14"/>
  <c r="K20" i="14"/>
  <c r="L20" i="14"/>
  <c r="K21" i="14"/>
  <c r="L21" i="14"/>
  <c r="K25" i="14"/>
  <c r="L25" i="14"/>
  <c r="K26" i="14"/>
  <c r="L26" i="14"/>
  <c r="I14" i="14"/>
  <c r="J14" i="14"/>
  <c r="I17" i="14"/>
  <c r="J17" i="14"/>
  <c r="K5" i="14"/>
  <c r="L5" i="14"/>
  <c r="K6" i="14"/>
  <c r="L6" i="14"/>
  <c r="K7" i="14"/>
  <c r="L7" i="14"/>
  <c r="K8" i="14"/>
  <c r="L8" i="14"/>
  <c r="K9" i="14"/>
  <c r="L9" i="14"/>
  <c r="K10" i="14"/>
  <c r="L10" i="14"/>
  <c r="K11" i="14"/>
  <c r="L11" i="14"/>
  <c r="K13" i="14"/>
  <c r="L13" i="14"/>
  <c r="I9" i="24"/>
  <c r="J8" i="24"/>
  <c r="J8" i="23"/>
  <c r="I9" i="23"/>
  <c r="M16" i="14"/>
  <c r="N16" i="14"/>
  <c r="M27" i="14"/>
  <c r="N27" i="14"/>
  <c r="M28" i="14"/>
  <c r="N28" i="14"/>
  <c r="M15" i="14"/>
  <c r="N15" i="14"/>
  <c r="O1" i="14"/>
  <c r="O13" i="14"/>
  <c r="P13" i="14"/>
  <c r="M13" i="14"/>
  <c r="N13" i="14"/>
  <c r="M7" i="14"/>
  <c r="N7" i="14"/>
  <c r="M8" i="14"/>
  <c r="N8" i="14"/>
  <c r="M2" i="14"/>
  <c r="N2" i="14"/>
  <c r="M3" i="14"/>
  <c r="N3" i="14"/>
  <c r="M18" i="14"/>
  <c r="N18" i="14"/>
  <c r="M19" i="14"/>
  <c r="N19" i="14"/>
  <c r="M23" i="14"/>
  <c r="N23" i="14"/>
  <c r="M24" i="14"/>
  <c r="N24" i="14"/>
  <c r="M9" i="14"/>
  <c r="N9" i="14"/>
  <c r="M10" i="14"/>
  <c r="N10" i="14"/>
  <c r="M4" i="14"/>
  <c r="N4" i="14"/>
  <c r="M20" i="14"/>
  <c r="N20" i="14"/>
  <c r="M21" i="14"/>
  <c r="N21" i="14"/>
  <c r="K14" i="14"/>
  <c r="L14" i="14"/>
  <c r="K17" i="14"/>
  <c r="L17" i="14"/>
  <c r="M5" i="14"/>
  <c r="N5" i="14"/>
  <c r="M6" i="14"/>
  <c r="N6" i="14"/>
  <c r="M25" i="14"/>
  <c r="N25" i="14"/>
  <c r="M26" i="14"/>
  <c r="N26" i="14"/>
  <c r="M11" i="14"/>
  <c r="N11" i="14"/>
  <c r="M14" i="14"/>
  <c r="N14" i="14"/>
  <c r="K8" i="24"/>
  <c r="J9" i="24"/>
  <c r="K8" i="23"/>
  <c r="J9" i="23"/>
  <c r="O12" i="14"/>
  <c r="P12" i="14"/>
  <c r="O20" i="14"/>
  <c r="P20" i="14"/>
  <c r="O21" i="14"/>
  <c r="P21" i="14"/>
  <c r="M17" i="14"/>
  <c r="N17" i="14"/>
  <c r="O4" i="14"/>
  <c r="P4" i="14"/>
  <c r="O7" i="14"/>
  <c r="P7" i="14"/>
  <c r="O8" i="14"/>
  <c r="P8" i="14"/>
  <c r="O23" i="14"/>
  <c r="P23" i="14"/>
  <c r="O24" i="14"/>
  <c r="P24" i="14"/>
  <c r="O15" i="14"/>
  <c r="P15" i="14"/>
  <c r="O16" i="14"/>
  <c r="P16" i="14"/>
  <c r="O11" i="14"/>
  <c r="P11" i="14"/>
  <c r="O14" i="14"/>
  <c r="P14" i="14"/>
  <c r="O2" i="14"/>
  <c r="P2" i="14"/>
  <c r="O3" i="14"/>
  <c r="P3" i="14"/>
  <c r="O27" i="14"/>
  <c r="P27" i="14"/>
  <c r="O28" i="14"/>
  <c r="P28" i="14"/>
  <c r="O18" i="14"/>
  <c r="P18" i="14"/>
  <c r="O19" i="14"/>
  <c r="P19" i="14"/>
  <c r="O9" i="14"/>
  <c r="P9" i="14"/>
  <c r="O10" i="14"/>
  <c r="P10" i="14"/>
  <c r="O25" i="14"/>
  <c r="P25" i="14"/>
  <c r="O26" i="14"/>
  <c r="P26" i="14"/>
  <c r="O5" i="14"/>
  <c r="P5" i="14"/>
  <c r="O6" i="14"/>
  <c r="P6" i="14"/>
  <c r="L8" i="24"/>
  <c r="K9" i="24"/>
  <c r="L8" i="23"/>
  <c r="K9" i="23"/>
  <c r="O17" i="14"/>
  <c r="P17" i="14"/>
  <c r="M8" i="24"/>
  <c r="L9" i="24"/>
  <c r="L9" i="23"/>
  <c r="M8" i="23"/>
  <c r="M9" i="24"/>
  <c r="N8" i="24"/>
  <c r="M9" i="23"/>
  <c r="N8" i="23"/>
  <c r="O8" i="24"/>
  <c r="N9" i="24"/>
  <c r="O8" i="23"/>
  <c r="N9" i="23"/>
  <c r="O7" i="21"/>
  <c r="O7" i="19"/>
  <c r="O7" i="16"/>
  <c r="E3" i="16" s="1"/>
  <c r="P8" i="24"/>
  <c r="O9" i="24"/>
  <c r="P8" i="23"/>
  <c r="O9" i="23"/>
  <c r="P7" i="22"/>
  <c r="E3" i="22" s="1"/>
  <c r="P7" i="20"/>
  <c r="P7" i="18"/>
  <c r="Q8" i="24"/>
  <c r="P9" i="24"/>
  <c r="P9" i="23"/>
  <c r="Q8" i="23"/>
  <c r="P7" i="23"/>
  <c r="P7" i="17"/>
  <c r="Q9" i="24"/>
  <c r="R8" i="24"/>
  <c r="Q9" i="23"/>
  <c r="R8" i="23"/>
  <c r="S8" i="24"/>
  <c r="R9" i="24"/>
  <c r="S8" i="23"/>
  <c r="R9" i="23"/>
  <c r="T8" i="24"/>
  <c r="S9" i="24"/>
  <c r="T8" i="23"/>
  <c r="S9" i="23"/>
  <c r="U8" i="24"/>
  <c r="T9" i="24"/>
  <c r="T9" i="23"/>
  <c r="U8" i="23"/>
  <c r="U9" i="24"/>
  <c r="V8" i="24"/>
  <c r="U9" i="23"/>
  <c r="V8" i="23"/>
  <c r="W8" i="24"/>
  <c r="V9" i="24"/>
  <c r="W8" i="23"/>
  <c r="V9" i="23"/>
  <c r="X8" i="24"/>
  <c r="W9" i="24"/>
  <c r="X8" i="23"/>
  <c r="W9" i="23"/>
  <c r="Y8" i="24"/>
  <c r="X9" i="24"/>
  <c r="X9" i="23"/>
  <c r="Y8" i="23"/>
  <c r="Y9" i="24"/>
  <c r="Z8" i="24"/>
  <c r="Z8" i="23"/>
  <c r="Y9" i="23"/>
  <c r="AA8" i="24"/>
  <c r="Z9" i="24"/>
  <c r="AA8" i="23"/>
  <c r="Z9" i="23"/>
  <c r="AB8" i="24"/>
  <c r="AA9" i="24"/>
  <c r="AB8" i="23"/>
  <c r="AA9" i="23"/>
  <c r="AC8" i="24"/>
  <c r="AB9" i="24"/>
  <c r="AB9" i="23"/>
  <c r="AC8" i="23"/>
  <c r="AC9" i="24"/>
  <c r="AD8" i="24"/>
  <c r="AD8" i="23"/>
  <c r="AC9" i="23"/>
  <c r="AD9" i="24"/>
  <c r="AE8" i="24"/>
  <c r="AE8" i="23"/>
  <c r="AD9" i="23"/>
  <c r="AF8" i="24"/>
  <c r="AE9" i="24"/>
  <c r="AF8" i="23"/>
  <c r="AE9" i="23"/>
  <c r="AG8" i="24"/>
  <c r="AF9" i="24"/>
  <c r="AF9" i="23"/>
  <c r="AG8" i="23"/>
  <c r="AG9" i="24"/>
  <c r="AH8" i="24"/>
  <c r="AG9" i="23"/>
  <c r="AH8" i="23"/>
  <c r="AH9" i="24"/>
  <c r="AI8" i="24"/>
  <c r="AI8" i="23"/>
  <c r="AH9" i="23"/>
  <c r="E3" i="21"/>
  <c r="E3" i="20"/>
  <c r="E3" i="19"/>
  <c r="E3" i="18"/>
  <c r="E3" i="24"/>
  <c r="AI9" i="24"/>
  <c r="AI9" i="23"/>
  <c r="E3" i="23"/>
  <c r="E3" i="17"/>
  <c r="AL40" i="16" l="1"/>
  <c r="AN40" i="16" s="1"/>
  <c r="AL40" i="18"/>
  <c r="AL40" i="17"/>
  <c r="AM40" i="17" s="1"/>
  <c r="AL40" i="15"/>
  <c r="AN40" i="15" s="1"/>
  <c r="AM40" i="23"/>
  <c r="AO40" i="23"/>
  <c r="AN40" i="23"/>
  <c r="AO40" i="22"/>
  <c r="AM40" i="22"/>
  <c r="AM40" i="18"/>
  <c r="AO40" i="18"/>
  <c r="AN40" i="18"/>
  <c r="AM40" i="16"/>
  <c r="AO40" i="24"/>
  <c r="AM40" i="24"/>
  <c r="AN40" i="22"/>
  <c r="AN40" i="21"/>
  <c r="AM40" i="21"/>
  <c r="AM40" i="20"/>
  <c r="AO40" i="20"/>
  <c r="AN40" i="20"/>
  <c r="AN40" i="17"/>
  <c r="AJ40" i="19"/>
  <c r="AL10" i="19"/>
  <c r="K22" i="14"/>
  <c r="L22" i="14" s="1"/>
  <c r="O22" i="14"/>
  <c r="P22" i="14" s="1"/>
  <c r="M22" i="14"/>
  <c r="N22" i="14" s="1"/>
  <c r="AO40" i="16" l="1"/>
  <c r="AO40" i="17"/>
  <c r="AO40" i="15"/>
  <c r="AM40" i="15"/>
  <c r="AM10" i="19"/>
  <c r="AO10" i="19"/>
  <c r="AN10" i="19"/>
  <c r="AL40" i="19"/>
  <c r="AN40" i="19" l="1"/>
  <c r="AO40" i="19"/>
  <c r="AM40" i="19"/>
  <c r="E3" i="15" l="1"/>
</calcChain>
</file>

<file path=xl/sharedStrings.xml><?xml version="1.0" encoding="utf-8"?>
<sst xmlns="http://schemas.openxmlformats.org/spreadsheetml/2006/main" count="446" uniqueCount="82">
  <si>
    <t>現場名</t>
    <rPh sb="0" eb="2">
      <t>ゲンバ</t>
    </rPh>
    <rPh sb="2" eb="3">
      <t>メイ</t>
    </rPh>
    <phoneticPr fontId="2"/>
  </si>
  <si>
    <t>他工事従事</t>
    <rPh sb="0" eb="1">
      <t>ホカ</t>
    </rPh>
    <rPh sb="1" eb="3">
      <t>コウジ</t>
    </rPh>
    <rPh sb="3" eb="5">
      <t>ジュウジ</t>
    </rPh>
    <phoneticPr fontId="2"/>
  </si>
  <si>
    <t>職長</t>
    <rPh sb="0" eb="2">
      <t>ショクチョウ</t>
    </rPh>
    <phoneticPr fontId="2"/>
  </si>
  <si>
    <t>上記は、事実と相違ありません。</t>
    <rPh sb="0" eb="2">
      <t>ジョウキ</t>
    </rPh>
    <rPh sb="4" eb="6">
      <t>ジジツ</t>
    </rPh>
    <rPh sb="7" eb="9">
      <t>ソウイ</t>
    </rPh>
    <phoneticPr fontId="2"/>
  </si>
  <si>
    <t>4週7休</t>
    <rPh sb="1" eb="2">
      <t>シュウ</t>
    </rPh>
    <rPh sb="3" eb="4">
      <t>キュウ</t>
    </rPh>
    <phoneticPr fontId="2"/>
  </si>
  <si>
    <t>五洋建設（株）</t>
    <rPh sb="0" eb="2">
      <t>ゴヨウ</t>
    </rPh>
    <rPh sb="2" eb="4">
      <t>ケンセツ</t>
    </rPh>
    <rPh sb="4" eb="7">
      <t>カブ</t>
    </rPh>
    <phoneticPr fontId="2"/>
  </si>
  <si>
    <t>従事期間
日数
（日）</t>
    <rPh sb="0" eb="2">
      <t>ジュウジ</t>
    </rPh>
    <rPh sb="2" eb="4">
      <t>キカン</t>
    </rPh>
    <rPh sb="5" eb="7">
      <t>ニッスウ</t>
    </rPh>
    <rPh sb="9" eb="10">
      <t>ヒ</t>
    </rPh>
    <phoneticPr fontId="2"/>
  </si>
  <si>
    <t>休日取得
日数
（日）</t>
    <rPh sb="0" eb="2">
      <t>キュウジツ</t>
    </rPh>
    <rPh sb="2" eb="4">
      <t>シュトク</t>
    </rPh>
    <rPh sb="5" eb="7">
      <t>ニッスウ</t>
    </rPh>
    <rPh sb="9" eb="10">
      <t>ヒ</t>
    </rPh>
    <phoneticPr fontId="2"/>
  </si>
  <si>
    <t>休日
取得率</t>
    <rPh sb="0" eb="2">
      <t>キュウジツ</t>
    </rPh>
    <rPh sb="3" eb="5">
      <t>シュトク</t>
    </rPh>
    <rPh sb="5" eb="6">
      <t>リツ</t>
    </rPh>
    <phoneticPr fontId="2"/>
  </si>
  <si>
    <t>4週8休</t>
    <rPh sb="1" eb="2">
      <t>シュウ</t>
    </rPh>
    <rPh sb="3" eb="4">
      <t>キュウ</t>
    </rPh>
    <phoneticPr fontId="2"/>
  </si>
  <si>
    <t>氏名
（所属会社）
（○次）</t>
    <rPh sb="0" eb="2">
      <t>シメイ</t>
    </rPh>
    <rPh sb="4" eb="6">
      <t>ショゾク</t>
    </rPh>
    <rPh sb="6" eb="8">
      <t>ガイシャ</t>
    </rPh>
    <rPh sb="12" eb="13">
      <t>ジ</t>
    </rPh>
    <phoneticPr fontId="2"/>
  </si>
  <si>
    <t>4週6休</t>
    <rPh sb="1" eb="2">
      <t>シュウ</t>
    </rPh>
    <rPh sb="3" eb="4">
      <t>キュウ</t>
    </rPh>
    <phoneticPr fontId="2"/>
  </si>
  <si>
    <t>現場閉所目標</t>
    <rPh sb="0" eb="2">
      <t>ゲンバ</t>
    </rPh>
    <rPh sb="2" eb="4">
      <t>ヘイショ</t>
    </rPh>
    <rPh sb="4" eb="6">
      <t>モクヒョウ</t>
    </rPh>
    <phoneticPr fontId="2"/>
  </si>
  <si>
    <t>　五洋建設労務費補正取引制度に基づき、休日取得目標以上を達成した技能者に対して所定の労務費補正分を支給してくださいますようお願い申し上げます。</t>
    <rPh sb="1" eb="3">
      <t>ゴヨウ</t>
    </rPh>
    <rPh sb="3" eb="5">
      <t>ケンセツ</t>
    </rPh>
    <rPh sb="5" eb="8">
      <t>ロウムヒ</t>
    </rPh>
    <rPh sb="8" eb="10">
      <t>ホセイ</t>
    </rPh>
    <rPh sb="10" eb="12">
      <t>トリヒキ</t>
    </rPh>
    <rPh sb="12" eb="14">
      <t>セイド</t>
    </rPh>
    <rPh sb="15" eb="16">
      <t>モト</t>
    </rPh>
    <rPh sb="19" eb="21">
      <t>キュウジツ</t>
    </rPh>
    <rPh sb="21" eb="23">
      <t>シュトク</t>
    </rPh>
    <rPh sb="23" eb="25">
      <t>モクヒョウ</t>
    </rPh>
    <rPh sb="25" eb="27">
      <t>イジョウ</t>
    </rPh>
    <rPh sb="28" eb="30">
      <t>タッセイ</t>
    </rPh>
    <rPh sb="32" eb="35">
      <t>ギノウシャ</t>
    </rPh>
    <rPh sb="36" eb="37">
      <t>タイ</t>
    </rPh>
    <rPh sb="39" eb="41">
      <t>ショテイ</t>
    </rPh>
    <rPh sb="42" eb="45">
      <t>ロウムヒ</t>
    </rPh>
    <rPh sb="45" eb="47">
      <t>ホセイ</t>
    </rPh>
    <rPh sb="47" eb="48">
      <t>ブン</t>
    </rPh>
    <rPh sb="48" eb="49">
      <t>ワリブン</t>
    </rPh>
    <rPh sb="49" eb="51">
      <t>シキュウ</t>
    </rPh>
    <rPh sb="62" eb="63">
      <t>ネガ</t>
    </rPh>
    <rPh sb="64" eb="65">
      <t>モウ</t>
    </rPh>
    <rPh sb="66" eb="67">
      <t>ア</t>
    </rPh>
    <phoneticPr fontId="2"/>
  </si>
  <si>
    <t>尚、対象技能者に対しては、変更分入金後ただちに所得税当控除後の全額を支払いますことをお約束します。</t>
    <rPh sb="0" eb="1">
      <t>ナオ</t>
    </rPh>
    <rPh sb="2" eb="4">
      <t>タイショウ</t>
    </rPh>
    <rPh sb="4" eb="7">
      <t>ギノウシャ</t>
    </rPh>
    <rPh sb="8" eb="9">
      <t>タイ</t>
    </rPh>
    <rPh sb="13" eb="15">
      <t>ヘンコウ</t>
    </rPh>
    <rPh sb="15" eb="16">
      <t>ブン</t>
    </rPh>
    <rPh sb="16" eb="18">
      <t>ニュウキン</t>
    </rPh>
    <rPh sb="18" eb="19">
      <t>ゴ</t>
    </rPh>
    <rPh sb="23" eb="26">
      <t>ショトクゼイ</t>
    </rPh>
    <rPh sb="26" eb="27">
      <t>トウ</t>
    </rPh>
    <rPh sb="27" eb="29">
      <t>コウジョ</t>
    </rPh>
    <rPh sb="29" eb="30">
      <t>ゴ</t>
    </rPh>
    <rPh sb="31" eb="33">
      <t>ゼンガク</t>
    </rPh>
    <rPh sb="34" eb="36">
      <t>シハラ</t>
    </rPh>
    <rPh sb="43" eb="45">
      <t>ヤクソク</t>
    </rPh>
    <phoneticPr fontId="2"/>
  </si>
  <si>
    <t>当月出来高</t>
    <rPh sb="0" eb="2">
      <t>トウゲツ</t>
    </rPh>
    <rPh sb="2" eb="5">
      <t>デキダカ</t>
    </rPh>
    <phoneticPr fontId="2"/>
  </si>
  <si>
    <t>累計出来高</t>
    <rPh sb="0" eb="2">
      <t>ルイケイ</t>
    </rPh>
    <rPh sb="2" eb="5">
      <t>デキダカ</t>
    </rPh>
    <phoneticPr fontId="2"/>
  </si>
  <si>
    <t>工事名称</t>
    <rPh sb="0" eb="2">
      <t>コウジ</t>
    </rPh>
    <rPh sb="2" eb="4">
      <t>メイショウ</t>
    </rPh>
    <phoneticPr fontId="2"/>
  </si>
  <si>
    <t>所長名</t>
    <rPh sb="0" eb="2">
      <t>ショチョウ</t>
    </rPh>
    <rPh sb="2" eb="3">
      <t>メイ</t>
    </rPh>
    <phoneticPr fontId="2"/>
  </si>
  <si>
    <t>1次協力会社名</t>
    <rPh sb="1" eb="2">
      <t>ジ</t>
    </rPh>
    <rPh sb="2" eb="4">
      <t>キョウリョク</t>
    </rPh>
    <rPh sb="4" eb="7">
      <t>カイシャメイ</t>
    </rPh>
    <phoneticPr fontId="2"/>
  </si>
  <si>
    <t>五洋　太郎</t>
    <rPh sb="0" eb="2">
      <t>ゴヨウ</t>
    </rPh>
    <rPh sb="3" eb="5">
      <t>タロウ</t>
    </rPh>
    <phoneticPr fontId="2"/>
  </si>
  <si>
    <t>氏名</t>
    <rPh sb="0" eb="2">
      <t>シメイ</t>
    </rPh>
    <phoneticPr fontId="2"/>
  </si>
  <si>
    <t>(所属会社)</t>
    <rPh sb="1" eb="3">
      <t>ショゾク</t>
    </rPh>
    <rPh sb="3" eb="5">
      <t>カイシャ</t>
    </rPh>
    <phoneticPr fontId="2"/>
  </si>
  <si>
    <t>(次数)</t>
    <rPh sb="1" eb="3">
      <t>ジスウ</t>
    </rPh>
    <phoneticPr fontId="2"/>
  </si>
  <si>
    <t>(例)</t>
    <rPh sb="1" eb="2">
      <t>レイ</t>
    </rPh>
    <phoneticPr fontId="2"/>
  </si>
  <si>
    <t>鉄筋　三郎</t>
    <rPh sb="0" eb="2">
      <t>テッキン</t>
    </rPh>
    <rPh sb="3" eb="5">
      <t>サブロウ</t>
    </rPh>
    <phoneticPr fontId="2"/>
  </si>
  <si>
    <t>〇〇工業（株）</t>
    <phoneticPr fontId="2"/>
  </si>
  <si>
    <t>(〇〇工業（株）)</t>
    <phoneticPr fontId="2"/>
  </si>
  <si>
    <t>(1次)</t>
    <rPh sb="2" eb="3">
      <t>ジ</t>
    </rPh>
    <phoneticPr fontId="2"/>
  </si>
  <si>
    <t>現場閉所目標</t>
    <phoneticPr fontId="2"/>
  </si>
  <si>
    <t>殿</t>
    <rPh sb="0" eb="1">
      <t>ドノ</t>
    </rPh>
    <phoneticPr fontId="2"/>
  </si>
  <si>
    <t>※プルダウンから選択してください</t>
    <rPh sb="8" eb="10">
      <t>センタク</t>
    </rPh>
    <phoneticPr fontId="2"/>
  </si>
  <si>
    <t>工事情報記入欄</t>
    <rPh sb="0" eb="2">
      <t>コウジ</t>
    </rPh>
    <rPh sb="2" eb="4">
      <t>ジョウホウ</t>
    </rPh>
    <rPh sb="4" eb="6">
      <t>キニュウ</t>
    </rPh>
    <rPh sb="6" eb="7">
      <t>ラン</t>
    </rPh>
    <phoneticPr fontId="2"/>
  </si>
  <si>
    <t>作業員情報記入欄</t>
    <rPh sb="0" eb="3">
      <t>サギョウイン</t>
    </rPh>
    <rPh sb="3" eb="5">
      <t>ジョウホウ</t>
    </rPh>
    <rPh sb="5" eb="7">
      <t>キニュウ</t>
    </rPh>
    <rPh sb="7" eb="8">
      <t>ラン</t>
    </rPh>
    <phoneticPr fontId="2"/>
  </si>
  <si>
    <t>○○○○○○新築工事</t>
    <rPh sb="6" eb="8">
      <t>シンチク</t>
    </rPh>
    <rPh sb="8" eb="10">
      <t>コウジ</t>
    </rPh>
    <phoneticPr fontId="2"/>
  </si>
  <si>
    <t>臨時</t>
    <rPh sb="0" eb="2">
      <t>リンジ</t>
    </rPh>
    <phoneticPr fontId="2"/>
  </si>
  <si>
    <t>変更前</t>
    <rPh sb="0" eb="3">
      <t>ヘンコウマエ</t>
    </rPh>
    <phoneticPr fontId="2"/>
  </si>
  <si>
    <t>追加・変更</t>
    <rPh sb="0" eb="2">
      <t>ツイカ</t>
    </rPh>
    <rPh sb="3" eb="5">
      <t>ヘンコウ</t>
    </rPh>
    <phoneticPr fontId="2"/>
  </si>
  <si>
    <t>曜日</t>
  </si>
  <si>
    <t>↓</t>
    <phoneticPr fontId="2"/>
  </si>
  <si>
    <t>元旦</t>
  </si>
  <si>
    <t>即位の日</t>
    <rPh sb="0" eb="2">
      <t>ソクイ</t>
    </rPh>
    <rPh sb="3" eb="4">
      <t>ヒ</t>
    </rPh>
    <phoneticPr fontId="2"/>
  </si>
  <si>
    <t>-</t>
    <phoneticPr fontId="2"/>
  </si>
  <si>
    <t>振替休日</t>
  </si>
  <si>
    <t>国民の祝日</t>
    <rPh sb="0" eb="2">
      <t>コクミン</t>
    </rPh>
    <rPh sb="3" eb="5">
      <t>シュクジツ</t>
    </rPh>
    <phoneticPr fontId="2"/>
  </si>
  <si>
    <t>成人の日</t>
  </si>
  <si>
    <t>第2月曜</t>
  </si>
  <si>
    <t>建国記念日</t>
  </si>
  <si>
    <t>即位の礼</t>
    <rPh sb="0" eb="2">
      <t>ソクイ</t>
    </rPh>
    <rPh sb="3" eb="4">
      <t>レイ</t>
    </rPh>
    <phoneticPr fontId="2"/>
  </si>
  <si>
    <t>天皇誕生日</t>
    <rPh sb="0" eb="5">
      <t>テンノウタンジョウビ</t>
    </rPh>
    <phoneticPr fontId="2"/>
  </si>
  <si>
    <t>春分の日</t>
  </si>
  <si>
    <t>移動</t>
  </si>
  <si>
    <t>体育の日変更</t>
    <rPh sb="0" eb="2">
      <t>タイイク</t>
    </rPh>
    <rPh sb="3" eb="4">
      <t>ヒ</t>
    </rPh>
    <rPh sb="4" eb="6">
      <t>ヘンコウ</t>
    </rPh>
    <phoneticPr fontId="2"/>
  </si>
  <si>
    <t>海の日変更</t>
    <rPh sb="0" eb="1">
      <t>ウミ</t>
    </rPh>
    <rPh sb="2" eb="3">
      <t>ヒ</t>
    </rPh>
    <rPh sb="3" eb="5">
      <t>ヘンコウ</t>
    </rPh>
    <phoneticPr fontId="2"/>
  </si>
  <si>
    <t>昭和の日</t>
  </si>
  <si>
    <t>山の日変更</t>
    <rPh sb="0" eb="1">
      <t>ヤマ</t>
    </rPh>
    <rPh sb="2" eb="3">
      <t>ヒ</t>
    </rPh>
    <rPh sb="3" eb="5">
      <t>ヘンコウ</t>
    </rPh>
    <phoneticPr fontId="2"/>
  </si>
  <si>
    <t>憲法記念日</t>
  </si>
  <si>
    <t>みどりの日</t>
  </si>
  <si>
    <t>こどもの日</t>
  </si>
  <si>
    <t>海の日</t>
  </si>
  <si>
    <t>第3月曜</t>
  </si>
  <si>
    <t>山の日</t>
    <rPh sb="0" eb="1">
      <t>ヤマ</t>
    </rPh>
    <rPh sb="2" eb="3">
      <t>ヒ</t>
    </rPh>
    <phoneticPr fontId="15"/>
  </si>
  <si>
    <t>敬老の日</t>
  </si>
  <si>
    <t>国民の祝日</t>
    <rPh sb="3" eb="4">
      <t>シュク</t>
    </rPh>
    <phoneticPr fontId="2"/>
  </si>
  <si>
    <t>秋分の日が水曜</t>
  </si>
  <si>
    <t>秋分の日</t>
  </si>
  <si>
    <t>文化の日</t>
  </si>
  <si>
    <t>勤労感謝の日</t>
  </si>
  <si>
    <t>天皇誕生日</t>
  </si>
  <si>
    <t>社印</t>
    <phoneticPr fontId="2"/>
  </si>
  <si>
    <t>1次協力会社名</t>
    <rPh sb="1" eb="2">
      <t>ジ</t>
    </rPh>
    <rPh sb="2" eb="4">
      <t>キョウリョク</t>
    </rPh>
    <rPh sb="4" eb="7">
      <t>カイシャメイ</t>
    </rPh>
    <phoneticPr fontId="2"/>
  </si>
  <si>
    <t>提出協力会社次数</t>
    <rPh sb="0" eb="2">
      <t>テイシュツ</t>
    </rPh>
    <rPh sb="2" eb="4">
      <t>キョウリョク</t>
    </rPh>
    <rPh sb="4" eb="6">
      <t>カイシャ</t>
    </rPh>
    <rPh sb="6" eb="8">
      <t>ジスウ</t>
    </rPh>
    <phoneticPr fontId="2"/>
  </si>
  <si>
    <t>提出協力会社名</t>
    <rPh sb="6" eb="7">
      <t>メイ</t>
    </rPh>
    <phoneticPr fontId="2"/>
  </si>
  <si>
    <t>㈱○○建設</t>
    <rPh sb="3" eb="5">
      <t>ケンセツ</t>
    </rPh>
    <phoneticPr fontId="2"/>
  </si>
  <si>
    <t>2次</t>
  </si>
  <si>
    <t>休日取得目標設定</t>
    <rPh sb="0" eb="2">
      <t>キュウジツ</t>
    </rPh>
    <rPh sb="2" eb="4">
      <t>シュトク</t>
    </rPh>
    <rPh sb="4" eb="6">
      <t>モクヒョウ</t>
    </rPh>
    <rPh sb="6" eb="8">
      <t>セッテイ</t>
    </rPh>
    <phoneticPr fontId="2"/>
  </si>
  <si>
    <t>休日取得目標設定</t>
    <phoneticPr fontId="2"/>
  </si>
  <si>
    <t>4週7休</t>
  </si>
  <si>
    <t>(4週7閉所)</t>
  </si>
  <si>
    <r>
      <rPr>
        <b/>
        <u/>
        <sz val="11"/>
        <rFont val="HGPｺﾞｼｯｸM"/>
        <family val="3"/>
        <charset val="128"/>
      </rPr>
      <t>【記載時の注意事項】</t>
    </r>
    <r>
      <rPr>
        <sz val="9"/>
        <rFont val="HGPｺﾞｼｯｸM"/>
        <family val="3"/>
        <charset val="128"/>
      </rPr>
      <t xml:space="preserve">
　※技能者の従事した日付欄に「出」を、休日取得日には「休」を記入する。五洋建設の現場従事中に五洋建設以外の他現場に出勤した場合も同様。
　※五洋建設の現場に従事した日から記入する。五洋建設以外の現場のみに従事している場合は記入しない。
　※</t>
    </r>
    <r>
      <rPr>
        <sz val="9"/>
        <color theme="4" tint="0.39997558519241921"/>
        <rFont val="HGPｺﾞｼｯｸM"/>
        <family val="3"/>
        <charset val="128"/>
      </rPr>
      <t>■</t>
    </r>
    <r>
      <rPr>
        <sz val="9"/>
        <rFont val="HGPｺﾞｼｯｸM"/>
        <family val="3"/>
        <charset val="128"/>
      </rPr>
      <t>欄には記入しない（自動計算）。</t>
    </r>
    <r>
      <rPr>
        <sz val="9"/>
        <color theme="1" tint="0.249977111117893"/>
        <rFont val="HGPｺﾞｼｯｸM"/>
        <family val="3"/>
        <charset val="128"/>
      </rPr>
      <t>■</t>
    </r>
    <r>
      <rPr>
        <sz val="9"/>
        <rFont val="HGPｺﾞｼｯｸM"/>
        <family val="3"/>
        <charset val="128"/>
      </rPr>
      <t>欄は年末年始休暇、夏季休暇のため、「出」「休」は記入しない(従事期間には含まない)。
　※欄が足りない場合はシート全体をコピーして提出する。</t>
    </r>
    <rPh sb="1" eb="3">
      <t>キサイ</t>
    </rPh>
    <rPh sb="3" eb="4">
      <t>ジ</t>
    </rPh>
    <rPh sb="5" eb="7">
      <t>チュウイ</t>
    </rPh>
    <rPh sb="7" eb="9">
      <t>ジコウ</t>
    </rPh>
    <rPh sb="13" eb="16">
      <t>ギノウシャ</t>
    </rPh>
    <rPh sb="17" eb="19">
      <t>ジュウジ</t>
    </rPh>
    <rPh sb="21" eb="23">
      <t>ヒヅケ</t>
    </rPh>
    <rPh sb="23" eb="24">
      <t>ラン</t>
    </rPh>
    <rPh sb="26" eb="27">
      <t>デ</t>
    </rPh>
    <rPh sb="30" eb="32">
      <t>キュウジツ</t>
    </rPh>
    <rPh sb="32" eb="34">
      <t>シュトク</t>
    </rPh>
    <rPh sb="34" eb="35">
      <t>ヒ</t>
    </rPh>
    <rPh sb="38" eb="39">
      <t>キュウ</t>
    </rPh>
    <rPh sb="41" eb="43">
      <t>キニュウ</t>
    </rPh>
    <rPh sb="46" eb="48">
      <t>ゴヨウ</t>
    </rPh>
    <rPh sb="48" eb="50">
      <t>ケンセツ</t>
    </rPh>
    <rPh sb="51" eb="53">
      <t>ゲンバ</t>
    </rPh>
    <rPh sb="53" eb="55">
      <t>ジュウジ</t>
    </rPh>
    <rPh sb="55" eb="56">
      <t>チュウ</t>
    </rPh>
    <rPh sb="57" eb="59">
      <t>ゴヨウ</t>
    </rPh>
    <rPh sb="59" eb="61">
      <t>ケンセツ</t>
    </rPh>
    <rPh sb="61" eb="63">
      <t>イガイ</t>
    </rPh>
    <rPh sb="64" eb="65">
      <t>ホカ</t>
    </rPh>
    <rPh sb="65" eb="67">
      <t>ゲンバ</t>
    </rPh>
    <rPh sb="68" eb="70">
      <t>シュッキン</t>
    </rPh>
    <rPh sb="72" eb="74">
      <t>バアイ</t>
    </rPh>
    <rPh sb="75" eb="77">
      <t>ドウヨウ</t>
    </rPh>
    <rPh sb="81" eb="83">
      <t>ゴヨウ</t>
    </rPh>
    <rPh sb="83" eb="85">
      <t>ケンセツ</t>
    </rPh>
    <rPh sb="86" eb="88">
      <t>ゲンバ</t>
    </rPh>
    <rPh sb="89" eb="91">
      <t>ジュウジ</t>
    </rPh>
    <rPh sb="93" eb="94">
      <t>ヒ</t>
    </rPh>
    <rPh sb="96" eb="98">
      <t>キニュウ</t>
    </rPh>
    <rPh sb="101" eb="103">
      <t>ゴヨウ</t>
    </rPh>
    <rPh sb="103" eb="105">
      <t>ケンセツ</t>
    </rPh>
    <rPh sb="105" eb="107">
      <t>イガイ</t>
    </rPh>
    <rPh sb="108" eb="110">
      <t>ゲンバ</t>
    </rPh>
    <rPh sb="113" eb="115">
      <t>ジュウジ</t>
    </rPh>
    <rPh sb="119" eb="121">
      <t>バアイ</t>
    </rPh>
    <rPh sb="122" eb="124">
      <t>キニュウ</t>
    </rPh>
    <rPh sb="132" eb="133">
      <t>ラン</t>
    </rPh>
    <rPh sb="135" eb="137">
      <t>キニュウ</t>
    </rPh>
    <rPh sb="141" eb="143">
      <t>ジドウ</t>
    </rPh>
    <rPh sb="143" eb="145">
      <t>ケイサン</t>
    </rPh>
    <rPh sb="148" eb="149">
      <t>ラン</t>
    </rPh>
    <rPh sb="150" eb="152">
      <t>ネンマツ</t>
    </rPh>
    <rPh sb="152" eb="154">
      <t>ネンシ</t>
    </rPh>
    <rPh sb="154" eb="156">
      <t>キュウカ</t>
    </rPh>
    <rPh sb="157" eb="159">
      <t>カキ</t>
    </rPh>
    <rPh sb="159" eb="161">
      <t>キュウカ</t>
    </rPh>
    <rPh sb="172" eb="174">
      <t>キニュウ</t>
    </rPh>
    <rPh sb="178" eb="180">
      <t>ジュウジ</t>
    </rPh>
    <rPh sb="180" eb="182">
      <t>キカン</t>
    </rPh>
    <rPh sb="184" eb="185">
      <t>フク</t>
    </rPh>
    <rPh sb="193" eb="194">
      <t>ラン</t>
    </rPh>
    <rPh sb="195" eb="196">
      <t>タ</t>
    </rPh>
    <rPh sb="199" eb="201">
      <t>バアイ</t>
    </rPh>
    <rPh sb="205" eb="207">
      <t>ゼンタイ</t>
    </rPh>
    <rPh sb="213" eb="215">
      <t>テイシュツ</t>
    </rPh>
    <phoneticPr fontId="2"/>
  </si>
  <si>
    <t>社印</t>
    <rPh sb="0" eb="2">
      <t>シャイン</t>
    </rPh>
    <phoneticPr fontId="2"/>
  </si>
  <si>
    <r>
      <rPr>
        <b/>
        <u/>
        <sz val="11"/>
        <rFont val="HGPｺﾞｼｯｸM"/>
        <family val="3"/>
        <charset val="128"/>
      </rPr>
      <t>【記載時の注意事項】</t>
    </r>
    <r>
      <rPr>
        <sz val="9"/>
        <rFont val="HGPｺﾞｼｯｸM"/>
        <family val="3"/>
        <charset val="128"/>
      </rPr>
      <t xml:space="preserve">
　※技能者の従事した日付欄に「出」を、休日取得日には「休」を記入する。五洋建設の現場従事中に五洋建設以外の他現場に出勤した場合も同様。
　※五洋建設の現場に従事した日から記入する。五洋建設以外の現場のみに従事している場合は記入しない。
　※</t>
    </r>
    <r>
      <rPr>
        <sz val="9"/>
        <color theme="4" tint="0.39997558519241921"/>
        <rFont val="HGPｺﾞｼｯｸM"/>
        <family val="3"/>
        <charset val="128"/>
      </rPr>
      <t>■</t>
    </r>
    <r>
      <rPr>
        <sz val="9"/>
        <rFont val="HGPｺﾞｼｯｸM"/>
        <family val="3"/>
        <charset val="128"/>
      </rPr>
      <t>欄には記入しない（自動計算）。当初の休日取得目標を記入（表中右上欄）。
　※欄が足りない場合はシート全体をコピーして提出する。</t>
    </r>
    <rPh sb="1" eb="3">
      <t>キサイ</t>
    </rPh>
    <rPh sb="3" eb="4">
      <t>ジ</t>
    </rPh>
    <rPh sb="5" eb="7">
      <t>チュウイ</t>
    </rPh>
    <rPh sb="7" eb="9">
      <t>ジコウ</t>
    </rPh>
    <rPh sb="13" eb="16">
      <t>ギノウシャ</t>
    </rPh>
    <rPh sb="17" eb="19">
      <t>ジュウジ</t>
    </rPh>
    <rPh sb="21" eb="23">
      <t>ヒヅケ</t>
    </rPh>
    <rPh sb="23" eb="24">
      <t>ラン</t>
    </rPh>
    <rPh sb="26" eb="27">
      <t>デ</t>
    </rPh>
    <rPh sb="30" eb="32">
      <t>キュウジツ</t>
    </rPh>
    <rPh sb="32" eb="34">
      <t>シュトク</t>
    </rPh>
    <rPh sb="34" eb="35">
      <t>ヒ</t>
    </rPh>
    <rPh sb="38" eb="39">
      <t>キュウ</t>
    </rPh>
    <rPh sb="41" eb="43">
      <t>キニュウ</t>
    </rPh>
    <rPh sb="46" eb="48">
      <t>ゴヨウ</t>
    </rPh>
    <rPh sb="48" eb="50">
      <t>ケンセツ</t>
    </rPh>
    <rPh sb="51" eb="53">
      <t>ゲンバ</t>
    </rPh>
    <rPh sb="53" eb="55">
      <t>ジュウジ</t>
    </rPh>
    <rPh sb="55" eb="56">
      <t>チュウ</t>
    </rPh>
    <rPh sb="57" eb="59">
      <t>ゴヨウ</t>
    </rPh>
    <rPh sb="59" eb="61">
      <t>ケンセツ</t>
    </rPh>
    <rPh sb="61" eb="63">
      <t>イガイ</t>
    </rPh>
    <rPh sb="64" eb="65">
      <t>ホカ</t>
    </rPh>
    <rPh sb="65" eb="67">
      <t>ゲンバ</t>
    </rPh>
    <rPh sb="68" eb="70">
      <t>シュッキン</t>
    </rPh>
    <rPh sb="72" eb="74">
      <t>バアイ</t>
    </rPh>
    <rPh sb="75" eb="77">
      <t>ドウヨウ</t>
    </rPh>
    <rPh sb="81" eb="83">
      <t>ゴヨウ</t>
    </rPh>
    <rPh sb="83" eb="85">
      <t>ケンセツ</t>
    </rPh>
    <rPh sb="86" eb="88">
      <t>ゲンバ</t>
    </rPh>
    <rPh sb="89" eb="91">
      <t>ジュウジ</t>
    </rPh>
    <rPh sb="93" eb="94">
      <t>ヒ</t>
    </rPh>
    <rPh sb="96" eb="98">
      <t>キニュウ</t>
    </rPh>
    <rPh sb="101" eb="103">
      <t>ゴヨウ</t>
    </rPh>
    <rPh sb="103" eb="105">
      <t>ケンセツ</t>
    </rPh>
    <rPh sb="105" eb="107">
      <t>イガイ</t>
    </rPh>
    <rPh sb="108" eb="110">
      <t>ゲンバ</t>
    </rPh>
    <rPh sb="113" eb="115">
      <t>ジュウジ</t>
    </rPh>
    <rPh sb="119" eb="121">
      <t>バアイ</t>
    </rPh>
    <rPh sb="122" eb="124">
      <t>キニュウ</t>
    </rPh>
    <rPh sb="132" eb="133">
      <t>ラン</t>
    </rPh>
    <rPh sb="135" eb="137">
      <t>キニュウ</t>
    </rPh>
    <rPh sb="141" eb="143">
      <t>ジドウ</t>
    </rPh>
    <rPh sb="143" eb="145">
      <t>ケイサン</t>
    </rPh>
    <rPh sb="147" eb="149">
      <t>トウショ</t>
    </rPh>
    <rPh sb="150" eb="152">
      <t>キュウジツ</t>
    </rPh>
    <rPh sb="152" eb="154">
      <t>シュトク</t>
    </rPh>
    <rPh sb="154" eb="156">
      <t>モクヒョウ</t>
    </rPh>
    <rPh sb="157" eb="159">
      <t>キニュウ</t>
    </rPh>
    <rPh sb="160" eb="162">
      <t>ヒョウチュウ</t>
    </rPh>
    <rPh sb="162" eb="164">
      <t>ミギウエ</t>
    </rPh>
    <rPh sb="164" eb="165">
      <t>ラン</t>
    </rPh>
    <rPh sb="170" eb="171">
      <t>ラン</t>
    </rPh>
    <rPh sb="172" eb="173">
      <t>タ</t>
    </rPh>
    <rPh sb="176" eb="178">
      <t>バアイ</t>
    </rPh>
    <rPh sb="182" eb="184">
      <t>ゼンタイ</t>
    </rPh>
    <rPh sb="190" eb="192">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</si>
</sst>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d"/>
    <numFmt numFmtId="179" formatCode="m&quot;月&quot;"/>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8"/>
      <name val="HGPｺﾞｼｯｸM"/>
      <family val="3"/>
      <charset val="128"/>
    </font>
    <font>
      <b/>
      <sz val="8"/>
      <name val="HGPｺﾞｼｯｸM"/>
      <family val="3"/>
      <charset val="128"/>
    </font>
    <font>
      <b/>
      <sz val="12"/>
      <name val="HGPｺﾞｼｯｸM"/>
      <family val="3"/>
      <charset val="128"/>
    </font>
    <font>
      <b/>
      <sz val="11"/>
      <name val="HGPｺﾞｼｯｸM"/>
      <family val="3"/>
      <charset val="128"/>
    </font>
    <font>
      <b/>
      <sz val="10"/>
      <name val="HGPｺﾞｼｯｸM"/>
      <family val="3"/>
      <charset val="128"/>
    </font>
    <font>
      <b/>
      <sz val="18"/>
      <name val="HGPｺﾞｼｯｸM"/>
      <family val="3"/>
      <charset val="128"/>
    </font>
    <font>
      <sz val="10"/>
      <name val="HGPｺﾞｼｯｸM"/>
      <family val="3"/>
      <charset val="128"/>
    </font>
    <font>
      <sz val="9"/>
      <name val="HGPｺﾞｼｯｸM"/>
      <family val="3"/>
      <charset val="128"/>
    </font>
    <font>
      <sz val="9"/>
      <color theme="4" tint="0.39997558519241921"/>
      <name val="HGPｺﾞｼｯｸM"/>
      <family val="3"/>
      <charset val="128"/>
    </font>
    <font>
      <b/>
      <u/>
      <sz val="11"/>
      <name val="HGPｺﾞｼｯｸM"/>
      <family val="3"/>
      <charset val="128"/>
    </font>
    <font>
      <b/>
      <sz val="8"/>
      <color rgb="FFFF0000"/>
      <name val="HGPｺﾞｼｯｸM"/>
      <family val="3"/>
      <charset val="128"/>
    </font>
    <font>
      <sz val="11"/>
      <name val="HGPｺﾞｼｯｸM"/>
      <family val="3"/>
      <charset val="128"/>
    </font>
    <font>
      <sz val="6"/>
      <name val="ＭＳ Ｐゴシック"/>
      <family val="3"/>
      <charset val="128"/>
      <scheme val="minor"/>
    </font>
    <font>
      <sz val="9"/>
      <color theme="1" tint="0.249977111117893"/>
      <name val="HGPｺﾞｼｯｸM"/>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theme="4" tint="0.39997558519241921"/>
        <bgColor indexed="64"/>
      </patternFill>
    </fill>
    <fill>
      <patternFill patternType="solid">
        <fgColor rgb="FFFFFF99"/>
        <bgColor indexed="64"/>
      </patternFill>
    </fill>
    <fill>
      <patternFill patternType="solid">
        <fgColor theme="2"/>
        <bgColor indexed="64"/>
      </patternFill>
    </fill>
    <fill>
      <patternFill patternType="solid">
        <fgColor rgb="FFC8C8C8"/>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9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176" fontId="3" fillId="0" borderId="0" xfId="0" applyNumberFormat="1" applyFont="1" applyAlignment="1">
      <alignment horizontal="center" vertical="center"/>
    </xf>
    <xf numFmtId="176" fontId="3" fillId="0" borderId="0" xfId="0" applyNumberFormat="1" applyFont="1" applyBorder="1" applyAlignment="1">
      <alignment vertical="center"/>
    </xf>
    <xf numFmtId="176" fontId="3" fillId="0" borderId="0" xfId="0" applyNumberFormat="1" applyFont="1">
      <alignment vertical="center"/>
    </xf>
    <xf numFmtId="0" fontId="10" fillId="0" borderId="0" xfId="0" applyFont="1" applyAlignment="1"/>
    <xf numFmtId="0" fontId="10" fillId="0" borderId="0" xfId="0" applyFont="1" applyAlignment="1">
      <alignment vertical="top"/>
    </xf>
    <xf numFmtId="0" fontId="5" fillId="0" borderId="0" xfId="0" applyFont="1">
      <alignment vertical="center"/>
    </xf>
    <xf numFmtId="176" fontId="4" fillId="0" borderId="32"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0" fontId="3" fillId="4" borderId="43" xfId="0" applyFont="1" applyFill="1" applyBorder="1">
      <alignment vertical="center"/>
    </xf>
    <xf numFmtId="0" fontId="3" fillId="4" borderId="14" xfId="0" applyFont="1" applyFill="1" applyBorder="1">
      <alignment vertical="center"/>
    </xf>
    <xf numFmtId="0" fontId="3" fillId="4" borderId="15" xfId="0" applyFont="1" applyFill="1" applyBorder="1">
      <alignment vertical="center"/>
    </xf>
    <xf numFmtId="0" fontId="3" fillId="4" borderId="13" xfId="0" applyFont="1" applyFill="1" applyBorder="1">
      <alignment vertical="center"/>
    </xf>
    <xf numFmtId="176" fontId="4" fillId="0" borderId="47" xfId="0" applyNumberFormat="1" applyFont="1" applyFill="1" applyBorder="1" applyAlignment="1">
      <alignment horizontal="center" vertical="center"/>
    </xf>
    <xf numFmtId="176" fontId="7" fillId="3" borderId="23" xfId="1" applyNumberFormat="1" applyFont="1" applyFill="1" applyBorder="1" applyAlignment="1">
      <alignment vertical="center" shrinkToFit="1"/>
    </xf>
    <xf numFmtId="176" fontId="7" fillId="3" borderId="24" xfId="0" applyNumberFormat="1" applyFont="1" applyFill="1" applyBorder="1" applyAlignment="1">
      <alignment vertical="center" shrinkToFit="1"/>
    </xf>
    <xf numFmtId="177" fontId="7" fillId="3" borderId="25" xfId="1" applyNumberFormat="1" applyFont="1" applyFill="1" applyBorder="1" applyAlignment="1">
      <alignment horizontal="center" vertical="center" shrinkToFit="1"/>
    </xf>
    <xf numFmtId="177" fontId="7" fillId="3" borderId="23" xfId="1" applyNumberFormat="1" applyFont="1" applyFill="1" applyBorder="1" applyAlignment="1">
      <alignment horizontal="center" vertical="center" shrinkToFit="1"/>
    </xf>
    <xf numFmtId="177" fontId="9" fillId="3" borderId="49" xfId="1" applyNumberFormat="1" applyFont="1" applyFill="1" applyBorder="1" applyAlignment="1">
      <alignment horizontal="center" vertical="center" shrinkToFit="1"/>
    </xf>
    <xf numFmtId="176" fontId="9" fillId="3" borderId="39" xfId="1" applyNumberFormat="1" applyFont="1" applyFill="1" applyBorder="1" applyAlignment="1">
      <alignment horizontal="center" vertical="center" shrinkToFit="1"/>
    </xf>
    <xf numFmtId="0" fontId="3" fillId="4" borderId="36" xfId="0" applyFont="1" applyFill="1" applyBorder="1" applyAlignment="1">
      <alignment horizontal="center" vertical="center" wrapText="1"/>
    </xf>
    <xf numFmtId="0" fontId="3" fillId="4" borderId="22" xfId="0" applyFont="1" applyFill="1" applyBorder="1" applyAlignment="1">
      <alignment horizontal="center" vertical="center"/>
    </xf>
    <xf numFmtId="0" fontId="3" fillId="4" borderId="37" xfId="0" applyFont="1" applyFill="1" applyBorder="1" applyAlignment="1">
      <alignment horizontal="center" vertical="center"/>
    </xf>
    <xf numFmtId="0" fontId="3" fillId="4" borderId="40" xfId="0" applyFont="1" applyFill="1" applyBorder="1" applyAlignment="1">
      <alignment horizontal="center" vertical="center" wrapText="1"/>
    </xf>
    <xf numFmtId="0" fontId="3" fillId="4" borderId="38" xfId="0" applyFont="1" applyFill="1" applyBorder="1">
      <alignment vertical="center"/>
    </xf>
    <xf numFmtId="0" fontId="5" fillId="0" borderId="0" xfId="0" applyFont="1" applyFill="1">
      <alignment vertical="center"/>
    </xf>
    <xf numFmtId="0" fontId="5" fillId="0" borderId="0" xfId="0" applyFont="1" applyAlignment="1">
      <alignment horizontal="center" vertical="center"/>
    </xf>
    <xf numFmtId="0" fontId="3" fillId="4" borderId="22" xfId="0" applyFont="1" applyFill="1" applyBorder="1">
      <alignment vertical="center"/>
    </xf>
    <xf numFmtId="0" fontId="3" fillId="4" borderId="36" xfId="0" applyFont="1" applyFill="1" applyBorder="1">
      <alignment vertical="center"/>
    </xf>
    <xf numFmtId="0" fontId="3" fillId="4" borderId="23" xfId="0" applyFont="1" applyFill="1" applyBorder="1">
      <alignment vertical="center"/>
    </xf>
    <xf numFmtId="0" fontId="0" fillId="0" borderId="1" xfId="0" applyBorder="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0" xfId="0" applyFill="1" applyAlignment="1">
      <alignment horizontal="center" vertical="center"/>
    </xf>
    <xf numFmtId="0" fontId="0" fillId="5" borderId="0" xfId="0" applyFill="1" applyAlignment="1">
      <alignment horizontal="center" vertical="center"/>
    </xf>
    <xf numFmtId="14" fontId="0" fillId="0" borderId="0" xfId="0" applyNumberFormat="1" applyFill="1" applyAlignment="1">
      <alignment horizontal="center" vertical="center"/>
    </xf>
    <xf numFmtId="0" fontId="0" fillId="0" borderId="0" xfId="0" applyFill="1">
      <alignment vertical="center"/>
    </xf>
    <xf numFmtId="0" fontId="0" fillId="0" borderId="0" xfId="0" applyFill="1" applyBorder="1">
      <alignment vertical="center"/>
    </xf>
    <xf numFmtId="0" fontId="0" fillId="0" borderId="0" xfId="0" applyNumberFormat="1" applyFill="1" applyBorder="1" applyAlignment="1">
      <alignment horizontal="center" vertical="center"/>
    </xf>
    <xf numFmtId="0" fontId="0" fillId="5" borderId="0" xfId="0" applyFill="1">
      <alignment vertical="center"/>
    </xf>
    <xf numFmtId="0" fontId="0" fillId="5" borderId="0" xfId="0" applyFill="1" applyBorder="1">
      <alignment vertical="center"/>
    </xf>
    <xf numFmtId="14" fontId="0" fillId="0" borderId="0" xfId="0" applyNumberFormat="1" applyFill="1" applyBorder="1" applyAlignment="1">
      <alignment horizontal="center" vertical="center"/>
    </xf>
    <xf numFmtId="14" fontId="0" fillId="0" borderId="0" xfId="0" applyNumberFormat="1" applyFill="1" applyBorder="1">
      <alignment vertical="center"/>
    </xf>
    <xf numFmtId="14" fontId="0" fillId="5" borderId="0" xfId="0" applyNumberFormat="1" applyFill="1">
      <alignment vertical="center"/>
    </xf>
    <xf numFmtId="178" fontId="3" fillId="0" borderId="1" xfId="0" applyNumberFormat="1"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6" xfId="0" applyFont="1" applyFill="1" applyBorder="1" applyAlignment="1">
      <alignment horizontal="center" vertical="center"/>
    </xf>
    <xf numFmtId="178" fontId="3" fillId="0" borderId="11" xfId="0" applyNumberFormat="1" applyFont="1" applyFill="1" applyBorder="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178" fontId="3" fillId="6" borderId="1" xfId="0" applyNumberFormat="1" applyFont="1" applyFill="1" applyBorder="1" applyAlignment="1">
      <alignment horizontal="center" vertical="center"/>
    </xf>
    <xf numFmtId="0" fontId="3" fillId="6" borderId="30"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16" xfId="0" applyFont="1" applyFill="1" applyBorder="1" applyAlignment="1">
      <alignment horizontal="center" vertical="center"/>
    </xf>
    <xf numFmtId="178" fontId="3" fillId="6" borderId="11" xfId="0" applyNumberFormat="1" applyFont="1" applyFill="1" applyBorder="1" applyAlignment="1">
      <alignment horizontal="center" vertical="center"/>
    </xf>
    <xf numFmtId="0" fontId="3" fillId="4" borderId="16" xfId="0" applyFont="1" applyFill="1" applyBorder="1">
      <alignment vertical="center"/>
    </xf>
    <xf numFmtId="0" fontId="0" fillId="0" borderId="1" xfId="0" applyBorder="1" applyAlignment="1">
      <alignment vertical="center"/>
    </xf>
    <xf numFmtId="0" fontId="3" fillId="0" borderId="1" xfId="0" applyFont="1" applyBorder="1" applyAlignment="1">
      <alignment vertical="center"/>
    </xf>
    <xf numFmtId="0" fontId="0" fillId="0" borderId="1" xfId="0" applyFill="1" applyBorder="1">
      <alignment vertical="center"/>
    </xf>
    <xf numFmtId="0" fontId="3" fillId="6" borderId="43" xfId="0" applyFont="1" applyFill="1" applyBorder="1" applyAlignment="1" applyProtection="1">
      <alignment horizontal="center" vertical="center"/>
      <protection locked="0"/>
    </xf>
    <xf numFmtId="0" fontId="3" fillId="0" borderId="43" xfId="0" applyFont="1" applyFill="1" applyBorder="1" applyAlignment="1" applyProtection="1">
      <alignment horizontal="center" vertical="center"/>
      <protection locked="0"/>
    </xf>
    <xf numFmtId="0" fontId="3" fillId="6" borderId="1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6" borderId="15"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6" borderId="13"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58" xfId="0" applyFont="1" applyFill="1" applyBorder="1" applyAlignment="1" applyProtection="1">
      <alignment horizontal="center" vertical="center"/>
      <protection locked="0"/>
    </xf>
    <xf numFmtId="0" fontId="3" fillId="0" borderId="59"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16" xfId="0" applyFont="1" applyFill="1" applyBorder="1" applyAlignment="1" applyProtection="1">
      <alignment horizontal="center" vertical="center"/>
      <protection locked="0"/>
    </xf>
    <xf numFmtId="0" fontId="3" fillId="6" borderId="38"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6" borderId="59" xfId="0" applyFont="1" applyFill="1" applyBorder="1" applyAlignment="1" applyProtection="1">
      <alignment horizontal="center" vertical="center"/>
      <protection locked="0"/>
    </xf>
    <xf numFmtId="0" fontId="3" fillId="6"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19" xfId="0" applyFont="1" applyFill="1" applyBorder="1" applyAlignment="1">
      <alignment horizontal="center" vertical="center"/>
    </xf>
    <xf numFmtId="0" fontId="3" fillId="6" borderId="19" xfId="0" applyFont="1" applyFill="1" applyBorder="1" applyAlignment="1">
      <alignment horizontal="center" vertical="center"/>
    </xf>
    <xf numFmtId="0" fontId="3" fillId="0" borderId="38" xfId="0" applyFont="1" applyFill="1" applyBorder="1" applyAlignment="1">
      <alignment horizontal="center" vertical="center"/>
    </xf>
    <xf numFmtId="0" fontId="3" fillId="6" borderId="38" xfId="0" applyFont="1" applyFill="1" applyBorder="1" applyAlignment="1">
      <alignment horizontal="center" vertical="center"/>
    </xf>
    <xf numFmtId="0" fontId="3" fillId="0" borderId="58" xfId="0" applyFont="1" applyFill="1" applyBorder="1" applyAlignment="1">
      <alignment horizontal="center" vertical="center"/>
    </xf>
    <xf numFmtId="0" fontId="3" fillId="6" borderId="59" xfId="0" applyFont="1" applyFill="1" applyBorder="1" applyAlignment="1">
      <alignment horizontal="center" vertical="center"/>
    </xf>
    <xf numFmtId="0" fontId="6" fillId="4" borderId="3" xfId="0" applyFont="1" applyFill="1" applyBorder="1" applyAlignment="1">
      <alignment horizontal="right" vertical="center"/>
    </xf>
    <xf numFmtId="0" fontId="6" fillId="4" borderId="0" xfId="0" applyFont="1" applyFill="1" applyBorder="1" applyAlignment="1">
      <alignment horizontal="right" vertical="center"/>
    </xf>
    <xf numFmtId="0" fontId="6" fillId="4" borderId="8" xfId="0" applyFont="1" applyFill="1" applyBorder="1" applyAlignment="1">
      <alignment horizontal="right" vertical="center"/>
    </xf>
    <xf numFmtId="0" fontId="3" fillId="6" borderId="41" xfId="0" applyFont="1" applyFill="1" applyBorder="1" applyAlignment="1">
      <alignment horizontal="center" vertical="center"/>
    </xf>
    <xf numFmtId="0" fontId="3" fillId="6" borderId="12"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24"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4" xfId="0" applyFont="1" applyFill="1" applyBorder="1" applyAlignment="1">
      <alignment horizontal="center" vertical="center"/>
    </xf>
    <xf numFmtId="0" fontId="0" fillId="0" borderId="1" xfId="0" applyBorder="1" applyAlignment="1">
      <alignment horizontal="center" vertical="center"/>
    </xf>
    <xf numFmtId="0" fontId="10" fillId="0" borderId="0" xfId="0" applyFont="1" applyFill="1" applyBorder="1" applyAlignment="1">
      <alignment horizontal="left" wrapText="1"/>
    </xf>
    <xf numFmtId="0" fontId="10" fillId="0" borderId="0" xfId="0" applyFont="1" applyFill="1" applyBorder="1" applyAlignment="1">
      <alignment horizontal="left"/>
    </xf>
    <xf numFmtId="176" fontId="14" fillId="0" borderId="50" xfId="0" applyNumberFormat="1" applyFont="1" applyBorder="1" applyAlignment="1">
      <alignment horizontal="center" vertical="center"/>
    </xf>
    <xf numFmtId="176" fontId="14" fillId="0" borderId="51" xfId="0" applyNumberFormat="1" applyFont="1" applyBorder="1" applyAlignment="1">
      <alignment horizontal="center" vertical="center"/>
    </xf>
    <xf numFmtId="176" fontId="14" fillId="0" borderId="52" xfId="0" applyNumberFormat="1" applyFont="1" applyBorder="1" applyAlignment="1">
      <alignment horizontal="center" vertical="center"/>
    </xf>
    <xf numFmtId="9" fontId="14" fillId="0" borderId="50" xfId="2" applyFont="1" applyBorder="1" applyAlignment="1">
      <alignment horizontal="center" vertical="center"/>
    </xf>
    <xf numFmtId="9" fontId="14" fillId="0" borderId="51" xfId="2" applyFont="1" applyBorder="1" applyAlignment="1">
      <alignment horizontal="center" vertical="center"/>
    </xf>
    <xf numFmtId="9" fontId="14" fillId="0" borderId="52" xfId="2" applyFont="1" applyBorder="1" applyAlignment="1">
      <alignment horizontal="center" vertical="center"/>
    </xf>
    <xf numFmtId="176" fontId="14" fillId="0" borderId="53" xfId="0" applyNumberFormat="1" applyFont="1" applyBorder="1" applyAlignment="1">
      <alignment horizontal="center" vertical="center"/>
    </xf>
    <xf numFmtId="176" fontId="14" fillId="0" borderId="54" xfId="0" applyNumberFormat="1" applyFont="1" applyBorder="1" applyAlignment="1">
      <alignment horizontal="center" vertical="center"/>
    </xf>
    <xf numFmtId="9" fontId="14" fillId="0" borderId="53" xfId="2" applyFont="1" applyBorder="1" applyAlignment="1">
      <alignment horizontal="center" vertical="center"/>
    </xf>
    <xf numFmtId="9" fontId="14" fillId="0" borderId="54" xfId="2" applyFont="1" applyBorder="1" applyAlignment="1">
      <alignment horizontal="center" vertical="center"/>
    </xf>
    <xf numFmtId="9" fontId="14" fillId="0" borderId="55" xfId="2" applyFont="1" applyBorder="1" applyAlignment="1">
      <alignment horizontal="center" vertical="center"/>
    </xf>
    <xf numFmtId="176" fontId="6" fillId="0" borderId="46" xfId="0" applyNumberFormat="1" applyFont="1" applyBorder="1" applyAlignment="1">
      <alignment horizontal="right" vertical="center"/>
    </xf>
    <xf numFmtId="176" fontId="3" fillId="2" borderId="27" xfId="1" applyNumberFormat="1" applyFont="1" applyFill="1" applyBorder="1" applyAlignment="1">
      <alignment horizontal="center" vertical="center"/>
    </xf>
    <xf numFmtId="176" fontId="3" fillId="2" borderId="61" xfId="1" applyNumberFormat="1" applyFont="1" applyFill="1" applyBorder="1" applyAlignment="1">
      <alignment horizontal="center" vertical="center"/>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24" xfId="0" applyFont="1" applyFill="1" applyBorder="1" applyAlignment="1">
      <alignment horizontal="center" vertical="center"/>
    </xf>
    <xf numFmtId="176" fontId="3" fillId="2" borderId="12" xfId="0" applyNumberFormat="1" applyFont="1" applyFill="1" applyBorder="1" applyAlignment="1">
      <alignment horizontal="center" vertical="center"/>
    </xf>
    <xf numFmtId="176" fontId="3" fillId="2" borderId="11"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7" fontId="3" fillId="2" borderId="27" xfId="1" applyNumberFormat="1" applyFont="1" applyFill="1" applyBorder="1" applyAlignment="1">
      <alignment horizontal="center" vertical="center"/>
    </xf>
    <xf numFmtId="177" fontId="3" fillId="2" borderId="61" xfId="1" applyNumberFormat="1" applyFont="1" applyFill="1" applyBorder="1" applyAlignment="1">
      <alignment horizontal="center" vertical="center"/>
    </xf>
    <xf numFmtId="177" fontId="3" fillId="2" borderId="45" xfId="1" applyNumberFormat="1" applyFont="1" applyFill="1" applyBorder="1" applyAlignment="1">
      <alignment horizontal="center" vertical="center"/>
    </xf>
    <xf numFmtId="177" fontId="3" fillId="2" borderId="1" xfId="1" applyNumberFormat="1" applyFont="1" applyFill="1" applyBorder="1" applyAlignment="1">
      <alignment horizontal="center" vertical="center"/>
    </xf>
    <xf numFmtId="0" fontId="3" fillId="4" borderId="11" xfId="0" applyFont="1" applyFill="1" applyBorder="1" applyAlignment="1">
      <alignment horizontal="center" vertical="center"/>
    </xf>
    <xf numFmtId="176" fontId="3" fillId="2" borderId="44" xfId="1" applyNumberFormat="1" applyFont="1" applyFill="1" applyBorder="1" applyAlignment="1">
      <alignment horizontal="center" vertical="center"/>
    </xf>
    <xf numFmtId="177" fontId="3" fillId="2" borderId="44" xfId="1" applyNumberFormat="1" applyFont="1" applyFill="1" applyBorder="1" applyAlignment="1">
      <alignment horizontal="center" vertical="center"/>
    </xf>
    <xf numFmtId="177" fontId="3" fillId="2" borderId="48" xfId="1" applyNumberFormat="1" applyFont="1" applyFill="1" applyBorder="1" applyAlignment="1">
      <alignment horizontal="center" vertical="center"/>
    </xf>
    <xf numFmtId="177" fontId="3" fillId="2" borderId="6" xfId="1" applyNumberFormat="1" applyFont="1" applyFill="1" applyBorder="1" applyAlignment="1">
      <alignment horizontal="center" vertical="center"/>
    </xf>
    <xf numFmtId="176" fontId="3" fillId="2" borderId="42" xfId="1" applyNumberFormat="1" applyFont="1" applyFill="1" applyBorder="1" applyAlignment="1">
      <alignment horizontal="center" vertical="center"/>
    </xf>
    <xf numFmtId="176" fontId="3" fillId="0" borderId="21" xfId="0" applyNumberFormat="1" applyFont="1" applyBorder="1" applyAlignment="1">
      <alignment horizontal="center" vertical="center" wrapText="1"/>
    </xf>
    <xf numFmtId="176" fontId="3" fillId="0" borderId="12" xfId="0" applyNumberFormat="1" applyFont="1" applyBorder="1" applyAlignment="1">
      <alignment horizontal="center" vertical="center"/>
    </xf>
    <xf numFmtId="176" fontId="3" fillId="0" borderId="29" xfId="0" applyNumberFormat="1" applyFont="1" applyBorder="1" applyAlignment="1">
      <alignment horizontal="center" vertical="center"/>
    </xf>
    <xf numFmtId="176" fontId="3" fillId="0" borderId="26" xfId="0" applyNumberFormat="1" applyFont="1" applyBorder="1" applyAlignment="1">
      <alignment horizontal="center" vertical="center" wrapText="1"/>
    </xf>
    <xf numFmtId="176" fontId="3" fillId="0" borderId="27" xfId="0" applyNumberFormat="1" applyFont="1" applyBorder="1" applyAlignment="1">
      <alignment horizontal="center" vertical="center"/>
    </xf>
    <xf numFmtId="176" fontId="3" fillId="0" borderId="31" xfId="0" applyNumberFormat="1" applyFont="1" applyBorder="1" applyAlignment="1">
      <alignment horizontal="center" vertical="center"/>
    </xf>
    <xf numFmtId="176" fontId="4" fillId="4" borderId="17" xfId="0" applyNumberFormat="1" applyFont="1" applyFill="1" applyBorder="1" applyAlignment="1">
      <alignment horizontal="center" wrapText="1"/>
    </xf>
    <xf numFmtId="176" fontId="4" fillId="4" borderId="46" xfId="0" applyNumberFormat="1" applyFont="1" applyFill="1" applyBorder="1" applyAlignment="1">
      <alignment horizontal="center" wrapText="1"/>
    </xf>
    <xf numFmtId="176" fontId="4" fillId="4" borderId="18" xfId="0" applyNumberFormat="1" applyFont="1" applyFill="1" applyBorder="1" applyAlignment="1">
      <alignment horizontal="center" wrapText="1"/>
    </xf>
    <xf numFmtId="176" fontId="13" fillId="4" borderId="34" xfId="0" applyNumberFormat="1" applyFont="1" applyFill="1" applyBorder="1" applyAlignment="1">
      <alignment horizontal="center" vertical="top" wrapText="1"/>
    </xf>
    <xf numFmtId="176" fontId="13" fillId="4" borderId="8" xfId="0" applyNumberFormat="1" applyFont="1" applyFill="1" applyBorder="1" applyAlignment="1">
      <alignment horizontal="center" vertical="top" wrapText="1"/>
    </xf>
    <xf numFmtId="176" fontId="13" fillId="4" borderId="35" xfId="0" applyNumberFormat="1" applyFont="1" applyFill="1" applyBorder="1" applyAlignment="1">
      <alignment horizontal="center" vertical="top" wrapText="1"/>
    </xf>
    <xf numFmtId="0" fontId="3" fillId="4" borderId="41" xfId="0" applyFont="1" applyFill="1" applyBorder="1" applyAlignment="1">
      <alignment horizontal="center" vertical="center"/>
    </xf>
    <xf numFmtId="176" fontId="3" fillId="2" borderId="41" xfId="0" applyNumberFormat="1" applyFont="1" applyFill="1" applyBorder="1" applyAlignment="1">
      <alignment horizontal="center" vertical="center"/>
    </xf>
    <xf numFmtId="177" fontId="3" fillId="2" borderId="42" xfId="1" applyNumberFormat="1" applyFont="1" applyFill="1" applyBorder="1" applyAlignment="1">
      <alignment horizontal="center" vertical="center"/>
    </xf>
    <xf numFmtId="0" fontId="5" fillId="4" borderId="0" xfId="0" applyFont="1" applyFill="1">
      <alignment vertical="center"/>
    </xf>
    <xf numFmtId="0" fontId="8" fillId="0" borderId="0" xfId="0" applyFont="1" applyAlignment="1">
      <alignment horizontal="center" vertical="center"/>
    </xf>
    <xf numFmtId="0" fontId="6" fillId="4" borderId="2" xfId="0" applyFont="1" applyFill="1" applyBorder="1" applyAlignment="1">
      <alignment horizontal="right" vertical="center"/>
    </xf>
    <xf numFmtId="0" fontId="6" fillId="4" borderId="3" xfId="0" applyFont="1" applyFill="1" applyBorder="1" applyAlignment="1">
      <alignment horizontal="right" vertical="center"/>
    </xf>
    <xf numFmtId="0" fontId="6" fillId="4" borderId="5" xfId="0" applyFont="1" applyFill="1" applyBorder="1" applyAlignment="1">
      <alignment horizontal="right" vertical="center"/>
    </xf>
    <xf numFmtId="0" fontId="6" fillId="4" borderId="0" xfId="0" applyFont="1" applyFill="1" applyBorder="1" applyAlignment="1">
      <alignment horizontal="right" vertical="center"/>
    </xf>
    <xf numFmtId="0" fontId="6" fillId="4" borderId="7" xfId="0" applyFont="1" applyFill="1" applyBorder="1" applyAlignment="1">
      <alignment horizontal="right" vertical="center"/>
    </xf>
    <xf numFmtId="0" fontId="6" fillId="4" borderId="8" xfId="0" applyFont="1" applyFill="1" applyBorder="1" applyAlignment="1">
      <alignment horizontal="right" vertical="center"/>
    </xf>
    <xf numFmtId="176" fontId="3" fillId="4" borderId="4" xfId="0" applyNumberFormat="1" applyFont="1" applyFill="1" applyBorder="1" applyAlignment="1">
      <alignment horizontal="center" vertical="center"/>
    </xf>
    <xf numFmtId="176" fontId="3" fillId="4" borderId="6" xfId="0" applyNumberFormat="1" applyFont="1" applyFill="1" applyBorder="1" applyAlignment="1">
      <alignment horizontal="center" vertical="center"/>
    </xf>
    <xf numFmtId="176" fontId="3" fillId="4" borderId="9" xfId="0" applyNumberFormat="1" applyFont="1" applyFill="1" applyBorder="1" applyAlignment="1">
      <alignment horizontal="center" vertical="center"/>
    </xf>
    <xf numFmtId="0" fontId="5" fillId="4" borderId="0" xfId="0" applyFont="1" applyFill="1" applyAlignment="1">
      <alignment horizontal="right" vertical="center"/>
    </xf>
    <xf numFmtId="0" fontId="3" fillId="0" borderId="20" xfId="0" applyFont="1" applyBorder="1" applyAlignment="1">
      <alignment horizontal="center" vertical="center" wrapText="1"/>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29" xfId="0" applyFont="1" applyBorder="1" applyAlignment="1">
      <alignment horizontal="center" vertical="center"/>
    </xf>
    <xf numFmtId="179" fontId="3" fillId="0" borderId="56" xfId="0" applyNumberFormat="1" applyFont="1" applyBorder="1" applyAlignment="1">
      <alignment horizontal="center" vertical="center"/>
    </xf>
    <xf numFmtId="179" fontId="3" fillId="0" borderId="51" xfId="0" applyNumberFormat="1" applyFont="1" applyBorder="1" applyAlignment="1">
      <alignment horizontal="center" vertical="center"/>
    </xf>
    <xf numFmtId="179" fontId="3" fillId="0" borderId="57" xfId="0" applyNumberFormat="1" applyFont="1" applyBorder="1" applyAlignment="1">
      <alignment horizontal="center" vertical="center"/>
    </xf>
    <xf numFmtId="9" fontId="14" fillId="0" borderId="50" xfId="2" applyFont="1" applyBorder="1" applyAlignment="1" applyProtection="1">
      <alignment horizontal="center" vertical="center"/>
      <protection locked="0"/>
    </xf>
    <xf numFmtId="9" fontId="14" fillId="0" borderId="51" xfId="2" applyFont="1" applyBorder="1" applyAlignment="1" applyProtection="1">
      <alignment horizontal="center" vertical="center"/>
      <protection locked="0"/>
    </xf>
    <xf numFmtId="9" fontId="14" fillId="0" borderId="52" xfId="2" applyFont="1" applyBorder="1" applyAlignment="1" applyProtection="1">
      <alignment horizontal="center" vertical="center"/>
      <protection locked="0"/>
    </xf>
    <xf numFmtId="9" fontId="14" fillId="0" borderId="53" xfId="2" applyFont="1" applyBorder="1" applyAlignment="1" applyProtection="1">
      <alignment horizontal="center" vertical="center"/>
      <protection locked="0"/>
    </xf>
    <xf numFmtId="9" fontId="14" fillId="0" borderId="54" xfId="2" applyFont="1" applyBorder="1" applyAlignment="1" applyProtection="1">
      <alignment horizontal="center" vertical="center"/>
      <protection locked="0"/>
    </xf>
    <xf numFmtId="9" fontId="14" fillId="0" borderId="55" xfId="2" applyFont="1" applyBorder="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177" fontId="3" fillId="2" borderId="36" xfId="1" applyNumberFormat="1" applyFont="1" applyFill="1" applyBorder="1" applyAlignment="1">
      <alignment horizontal="center" vertical="center"/>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0" fontId="7" fillId="4" borderId="2" xfId="0" applyFont="1" applyFill="1" applyBorder="1" applyAlignment="1">
      <alignment horizontal="right" vertical="center" shrinkToFit="1"/>
    </xf>
    <xf numFmtId="0" fontId="7" fillId="4" borderId="3" xfId="0" applyFont="1" applyFill="1" applyBorder="1" applyAlignment="1">
      <alignment horizontal="right" vertical="center" shrinkToFit="1"/>
    </xf>
    <xf numFmtId="0" fontId="6" fillId="4" borderId="0" xfId="0" applyFont="1" applyFill="1" applyBorder="1" applyAlignment="1">
      <alignment horizontal="center" vertical="center"/>
    </xf>
    <xf numFmtId="0" fontId="6" fillId="4" borderId="8" xfId="0" applyFont="1" applyFill="1" applyBorder="1" applyAlignment="1">
      <alignment horizontal="center" vertical="center"/>
    </xf>
    <xf numFmtId="176" fontId="4" fillId="4" borderId="60" xfId="0" applyNumberFormat="1" applyFont="1" applyFill="1" applyBorder="1" applyAlignment="1">
      <alignment horizontal="center" vertical="center"/>
    </xf>
    <xf numFmtId="176" fontId="13" fillId="4" borderId="60"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142">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
      <font>
        <b val="0"/>
        <i val="0"/>
        <color rgb="FFFF0000"/>
      </font>
    </dxf>
  </dxfs>
  <tableStyles count="0" defaultTableStyle="TableStyleMedium2" defaultPivotStyle="PivotStyleLight16"/>
  <colors>
    <mruColors>
      <color rgb="FFFFFF99"/>
      <color rgb="FFFFFFCC"/>
      <color rgb="FFCC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990477\Desktop\&#12304;&#30000;&#26449;&#12305;\21&#26085;&#22266;&#23450;&#9632;&#65404;&#65392;&#65412;&#20316;&#25104;&#65423;&#65400;&#65435;&#9632;&#12402;&#12394;&#24418;&#20986;&#21220;&#31807;_&#21172;&#21209;&#36027;&#35036;&#2749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情報入力シート】"/>
      <sheetName val="default"/>
      <sheetName val="祝日"/>
      <sheetName val="4月度"/>
      <sheetName val="5月度"/>
      <sheetName val="6月度"/>
      <sheetName val="7月度"/>
      <sheetName val="8月度"/>
      <sheetName val="9月度"/>
      <sheetName val="10月度"/>
      <sheetName val="11月度"/>
      <sheetName val="12月度"/>
      <sheetName val="1月度"/>
      <sheetName val="2月度"/>
      <sheetName val="3月度"/>
    </sheetNames>
    <sheetDataSet>
      <sheetData sheetId="0">
        <row r="3">
          <cell r="C3" t="str">
            <v>○○○○○○新築工事</v>
          </cell>
        </row>
        <row r="4">
          <cell r="C4" t="str">
            <v>五洋　太郎</v>
          </cell>
        </row>
        <row r="5">
          <cell r="C5" t="str">
            <v>〇〇工業（株）</v>
          </cell>
        </row>
        <row r="6">
          <cell r="C6" t="str">
            <v>(4週6閉所で見積)</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D46"/>
  <sheetViews>
    <sheetView tabSelected="1" workbookViewId="0">
      <selection activeCell="E7" sqref="E7"/>
    </sheetView>
  </sheetViews>
  <sheetFormatPr defaultRowHeight="13.5" x14ac:dyDescent="0.15"/>
  <cols>
    <col min="1" max="1" width="5.125" customWidth="1"/>
    <col min="2" max="2" width="25.875" customWidth="1"/>
    <col min="3" max="3" width="37.5" customWidth="1"/>
  </cols>
  <sheetData>
    <row r="2" spans="2:4" ht="31.15" customHeight="1" x14ac:dyDescent="0.15">
      <c r="B2" t="s">
        <v>32</v>
      </c>
    </row>
    <row r="3" spans="2:4" x14ac:dyDescent="0.15">
      <c r="B3" s="32" t="s">
        <v>17</v>
      </c>
      <c r="C3" s="32" t="s">
        <v>34</v>
      </c>
    </row>
    <row r="4" spans="2:4" x14ac:dyDescent="0.15">
      <c r="B4" s="32" t="s">
        <v>18</v>
      </c>
      <c r="C4" s="32" t="s">
        <v>20</v>
      </c>
    </row>
    <row r="5" spans="2:4" x14ac:dyDescent="0.15">
      <c r="B5" s="32" t="s">
        <v>19</v>
      </c>
      <c r="C5" s="32" t="s">
        <v>26</v>
      </c>
    </row>
    <row r="6" spans="2:4" x14ac:dyDescent="0.15">
      <c r="B6" s="32" t="s">
        <v>71</v>
      </c>
      <c r="C6" s="32" t="s">
        <v>74</v>
      </c>
    </row>
    <row r="7" spans="2:4" x14ac:dyDescent="0.15">
      <c r="B7" s="32" t="s">
        <v>72</v>
      </c>
      <c r="C7" s="32" t="s">
        <v>73</v>
      </c>
    </row>
    <row r="8" spans="2:4" x14ac:dyDescent="0.15">
      <c r="B8" s="32" t="s">
        <v>29</v>
      </c>
      <c r="C8" s="32" t="s">
        <v>78</v>
      </c>
      <c r="D8" t="s">
        <v>31</v>
      </c>
    </row>
    <row r="9" spans="2:4" x14ac:dyDescent="0.15">
      <c r="B9" s="72" t="s">
        <v>76</v>
      </c>
      <c r="C9" s="32" t="s">
        <v>77</v>
      </c>
    </row>
    <row r="10" spans="2:4" ht="42" customHeight="1" x14ac:dyDescent="0.15">
      <c r="B10" t="s">
        <v>33</v>
      </c>
    </row>
    <row r="11" spans="2:4" x14ac:dyDescent="0.15">
      <c r="B11" s="109"/>
      <c r="C11" s="33" t="s">
        <v>21</v>
      </c>
    </row>
    <row r="12" spans="2:4" x14ac:dyDescent="0.15">
      <c r="B12" s="109"/>
      <c r="C12" s="34" t="s">
        <v>22</v>
      </c>
    </row>
    <row r="13" spans="2:4" x14ac:dyDescent="0.15">
      <c r="B13" s="109"/>
      <c r="C13" s="35" t="s">
        <v>23</v>
      </c>
    </row>
    <row r="14" spans="2:4" x14ac:dyDescent="0.15">
      <c r="B14" s="109" t="s">
        <v>24</v>
      </c>
      <c r="C14" s="33" t="s">
        <v>25</v>
      </c>
    </row>
    <row r="15" spans="2:4" x14ac:dyDescent="0.15">
      <c r="B15" s="109"/>
      <c r="C15" s="34" t="s">
        <v>27</v>
      </c>
    </row>
    <row r="16" spans="2:4" x14ac:dyDescent="0.15">
      <c r="B16" s="109"/>
      <c r="C16" s="35" t="s">
        <v>28</v>
      </c>
    </row>
    <row r="17" spans="2:3" x14ac:dyDescent="0.15">
      <c r="B17" s="109">
        <v>1</v>
      </c>
      <c r="C17" s="36"/>
    </row>
    <row r="18" spans="2:3" x14ac:dyDescent="0.15">
      <c r="B18" s="109"/>
      <c r="C18" s="37"/>
    </row>
    <row r="19" spans="2:3" x14ac:dyDescent="0.15">
      <c r="B19" s="109"/>
      <c r="C19" s="38"/>
    </row>
    <row r="20" spans="2:3" x14ac:dyDescent="0.15">
      <c r="B20" s="109">
        <v>2</v>
      </c>
      <c r="C20" s="36"/>
    </row>
    <row r="21" spans="2:3" x14ac:dyDescent="0.15">
      <c r="B21" s="109"/>
      <c r="C21" s="37"/>
    </row>
    <row r="22" spans="2:3" x14ac:dyDescent="0.15">
      <c r="B22" s="109"/>
      <c r="C22" s="38"/>
    </row>
    <row r="23" spans="2:3" x14ac:dyDescent="0.15">
      <c r="B23" s="109">
        <v>3</v>
      </c>
      <c r="C23" s="36"/>
    </row>
    <row r="24" spans="2:3" x14ac:dyDescent="0.15">
      <c r="B24" s="109"/>
      <c r="C24" s="37"/>
    </row>
    <row r="25" spans="2:3" x14ac:dyDescent="0.15">
      <c r="B25" s="109"/>
      <c r="C25" s="38"/>
    </row>
    <row r="26" spans="2:3" x14ac:dyDescent="0.15">
      <c r="B26" s="109">
        <v>4</v>
      </c>
      <c r="C26" s="36"/>
    </row>
    <row r="27" spans="2:3" x14ac:dyDescent="0.15">
      <c r="B27" s="109"/>
      <c r="C27" s="37"/>
    </row>
    <row r="28" spans="2:3" x14ac:dyDescent="0.15">
      <c r="B28" s="109"/>
      <c r="C28" s="38"/>
    </row>
    <row r="29" spans="2:3" x14ac:dyDescent="0.15">
      <c r="B29" s="109">
        <v>5</v>
      </c>
      <c r="C29" s="36"/>
    </row>
    <row r="30" spans="2:3" x14ac:dyDescent="0.15">
      <c r="B30" s="109"/>
      <c r="C30" s="37"/>
    </row>
    <row r="31" spans="2:3" x14ac:dyDescent="0.15">
      <c r="B31" s="109"/>
      <c r="C31" s="38"/>
    </row>
    <row r="32" spans="2:3" x14ac:dyDescent="0.15">
      <c r="B32" s="109">
        <v>6</v>
      </c>
      <c r="C32" s="36"/>
    </row>
    <row r="33" spans="2:3" x14ac:dyDescent="0.15">
      <c r="B33" s="109"/>
      <c r="C33" s="37"/>
    </row>
    <row r="34" spans="2:3" x14ac:dyDescent="0.15">
      <c r="B34" s="109"/>
      <c r="C34" s="38"/>
    </row>
    <row r="35" spans="2:3" x14ac:dyDescent="0.15">
      <c r="B35" s="109">
        <v>7</v>
      </c>
      <c r="C35" s="36"/>
    </row>
    <row r="36" spans="2:3" x14ac:dyDescent="0.15">
      <c r="B36" s="109"/>
      <c r="C36" s="37"/>
    </row>
    <row r="37" spans="2:3" x14ac:dyDescent="0.15">
      <c r="B37" s="109"/>
      <c r="C37" s="38"/>
    </row>
    <row r="38" spans="2:3" x14ac:dyDescent="0.15">
      <c r="B38" s="109">
        <v>8</v>
      </c>
      <c r="C38" s="36"/>
    </row>
    <row r="39" spans="2:3" x14ac:dyDescent="0.15">
      <c r="B39" s="109"/>
      <c r="C39" s="37"/>
    </row>
    <row r="40" spans="2:3" x14ac:dyDescent="0.15">
      <c r="B40" s="109"/>
      <c r="C40" s="38"/>
    </row>
    <row r="41" spans="2:3" x14ac:dyDescent="0.15">
      <c r="B41" s="109">
        <v>9</v>
      </c>
      <c r="C41" s="36"/>
    </row>
    <row r="42" spans="2:3" x14ac:dyDescent="0.15">
      <c r="B42" s="109"/>
      <c r="C42" s="37"/>
    </row>
    <row r="43" spans="2:3" x14ac:dyDescent="0.15">
      <c r="B43" s="109"/>
      <c r="C43" s="38"/>
    </row>
    <row r="44" spans="2:3" x14ac:dyDescent="0.15">
      <c r="B44" s="109">
        <v>10</v>
      </c>
      <c r="C44" s="36"/>
    </row>
    <row r="45" spans="2:3" x14ac:dyDescent="0.15">
      <c r="B45" s="109"/>
      <c r="C45" s="37"/>
    </row>
    <row r="46" spans="2:3" x14ac:dyDescent="0.15">
      <c r="B46" s="109"/>
      <c r="C46" s="38"/>
    </row>
  </sheetData>
  <mergeCells count="12">
    <mergeCell ref="B44:B46"/>
    <mergeCell ref="B11:B13"/>
    <mergeCell ref="B14:B16"/>
    <mergeCell ref="B17:B19"/>
    <mergeCell ref="B20:B22"/>
    <mergeCell ref="B23:B25"/>
    <mergeCell ref="B26:B28"/>
    <mergeCell ref="B29:B31"/>
    <mergeCell ref="B32:B34"/>
    <mergeCell ref="B35:B37"/>
    <mergeCell ref="B38:B40"/>
    <mergeCell ref="B41:B43"/>
  </mergeCells>
  <phoneticPr fontId="2"/>
  <dataValidations count="3">
    <dataValidation type="list" allowBlank="1" showInputMessage="1" showErrorMessage="1" sqref="C8">
      <formula1>"　,(4週7閉所),(4週6閉所),(4週5閉所),(4週4閉所),　"</formula1>
    </dataValidation>
    <dataValidation type="list" allowBlank="1" showInputMessage="1" showErrorMessage="1" sqref="C6">
      <formula1>",　,1次,2次,3次,4次,5次,6次,"</formula1>
    </dataValidation>
    <dataValidation type="list" allowBlank="1" showInputMessage="1" showErrorMessage="1" sqref="C9">
      <formula1>",　,4週6休,4週7休,4週8休,"</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AR43"/>
  <sheetViews>
    <sheetView showGridLines="0" showZeros="0" view="pageBreakPreview" zoomScale="85" zoomScaleNormal="13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12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44156</v>
      </c>
      <c r="F7" s="176"/>
      <c r="G7" s="176"/>
      <c r="H7" s="176"/>
      <c r="I7" s="176"/>
      <c r="J7" s="176"/>
      <c r="K7" s="176"/>
      <c r="L7" s="176"/>
      <c r="M7" s="176"/>
      <c r="N7" s="177"/>
      <c r="O7" s="175">
        <f t="shared" ref="O7" si="0">IF(O8="","",IF(MONTH(O8)=MONTH(N8),"",O8))</f>
        <v>44166</v>
      </c>
      <c r="P7" s="176"/>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61">
        <v>44156</v>
      </c>
      <c r="F8" s="61">
        <f>E8+1</f>
        <v>44157</v>
      </c>
      <c r="G8" s="61">
        <f t="shared" ref="G8:AF8" si="1">F8+1</f>
        <v>44158</v>
      </c>
      <c r="H8" s="50">
        <f t="shared" si="1"/>
        <v>44159</v>
      </c>
      <c r="I8" s="50">
        <f t="shared" si="1"/>
        <v>44160</v>
      </c>
      <c r="J8" s="50">
        <f t="shared" si="1"/>
        <v>44161</v>
      </c>
      <c r="K8" s="50">
        <f t="shared" si="1"/>
        <v>44162</v>
      </c>
      <c r="L8" s="61">
        <f t="shared" si="1"/>
        <v>44163</v>
      </c>
      <c r="M8" s="68">
        <f t="shared" si="1"/>
        <v>44164</v>
      </c>
      <c r="N8" s="50">
        <f t="shared" si="1"/>
        <v>44165</v>
      </c>
      <c r="O8" s="57">
        <f t="shared" si="1"/>
        <v>44166</v>
      </c>
      <c r="P8" s="57">
        <f t="shared" si="1"/>
        <v>44167</v>
      </c>
      <c r="Q8" s="50">
        <f t="shared" si="1"/>
        <v>44168</v>
      </c>
      <c r="R8" s="50">
        <f t="shared" si="1"/>
        <v>44169</v>
      </c>
      <c r="S8" s="61">
        <f t="shared" si="1"/>
        <v>44170</v>
      </c>
      <c r="T8" s="61">
        <f t="shared" si="1"/>
        <v>44171</v>
      </c>
      <c r="U8" s="50">
        <f t="shared" si="1"/>
        <v>44172</v>
      </c>
      <c r="V8" s="50">
        <f t="shared" si="1"/>
        <v>44173</v>
      </c>
      <c r="W8" s="50">
        <f t="shared" si="1"/>
        <v>44174</v>
      </c>
      <c r="X8" s="50">
        <f t="shared" si="1"/>
        <v>44175</v>
      </c>
      <c r="Y8" s="50">
        <f t="shared" si="1"/>
        <v>44176</v>
      </c>
      <c r="Z8" s="61">
        <f t="shared" si="1"/>
        <v>44177</v>
      </c>
      <c r="AA8" s="61">
        <f t="shared" si="1"/>
        <v>44178</v>
      </c>
      <c r="AB8" s="50">
        <f t="shared" si="1"/>
        <v>44179</v>
      </c>
      <c r="AC8" s="50">
        <f t="shared" si="1"/>
        <v>44180</v>
      </c>
      <c r="AD8" s="50">
        <f t="shared" si="1"/>
        <v>44181</v>
      </c>
      <c r="AE8" s="50">
        <f t="shared" si="1"/>
        <v>44182</v>
      </c>
      <c r="AF8" s="50">
        <f t="shared" si="1"/>
        <v>44183</v>
      </c>
      <c r="AG8" s="61">
        <f>IF(AF8="","",IF(DAY($E$8)=1,IF(AF8=EOMONTH(DATE(YEAR($E$8),MONTH($E$8)-1,1),1),"",AF8+1),IF(DAY(AF8+1)=DAY($E$8),"",AF8+1)))</f>
        <v>44184</v>
      </c>
      <c r="AH8" s="61">
        <f>IF(AG8="","",IF(DAY($E$8)=1,IF(AG8=EOMONTH(DATE(YEAR($E$8),MONTH($E$8)-1,1),1),"",AG8+1),IF(DAY(AG8+1)=DAY($E$8),"",AG8+1)))</f>
        <v>44185</v>
      </c>
      <c r="AI8" s="50" t="str">
        <f>IF(AH8="","",IF(DAY($E$8)=1,IF(AH8=EOMONTH(DATE(YEAR($E$8),MONTH($E$8)-1,1),1),"",AH8+1),IF(DAY(AH8+1)=DAY($E$8),"",AH8+1)))</f>
        <v/>
      </c>
      <c r="AJ8" s="143"/>
      <c r="AK8" s="143"/>
      <c r="AL8" s="146"/>
      <c r="AM8" s="151" t="str">
        <f>【情報入力シート】!C8</f>
        <v>(4週7閉所)</v>
      </c>
      <c r="AN8" s="152"/>
      <c r="AO8" s="153"/>
    </row>
    <row r="9" spans="2:44" ht="14.1" customHeight="1" thickBot="1" x14ac:dyDescent="0.2">
      <c r="B9" s="171"/>
      <c r="C9" s="174"/>
      <c r="D9" s="174"/>
      <c r="E9" s="62" t="str">
        <f>TEXT(E8,"aaa")</f>
        <v>土</v>
      </c>
      <c r="F9" s="62" t="str">
        <f t="shared" ref="F9:AI9" si="2">TEXT(F8,"aaa")</f>
        <v>日</v>
      </c>
      <c r="G9" s="62" t="str">
        <f t="shared" si="2"/>
        <v>月</v>
      </c>
      <c r="H9" s="51" t="str">
        <f t="shared" si="2"/>
        <v>火</v>
      </c>
      <c r="I9" s="51" t="str">
        <f t="shared" si="2"/>
        <v>水</v>
      </c>
      <c r="J9" s="51" t="str">
        <f t="shared" si="2"/>
        <v>木</v>
      </c>
      <c r="K9" s="51" t="str">
        <f t="shared" si="2"/>
        <v>金</v>
      </c>
      <c r="L9" s="62" t="str">
        <f t="shared" si="2"/>
        <v>土</v>
      </c>
      <c r="M9" s="62" t="str">
        <f t="shared" si="2"/>
        <v>日</v>
      </c>
      <c r="N9" s="51" t="str">
        <f t="shared" si="2"/>
        <v>月</v>
      </c>
      <c r="O9" s="51" t="str">
        <f t="shared" si="2"/>
        <v>火</v>
      </c>
      <c r="P9" s="51" t="str">
        <f t="shared" si="2"/>
        <v>水</v>
      </c>
      <c r="Q9" s="51" t="str">
        <f t="shared" si="2"/>
        <v>木</v>
      </c>
      <c r="R9" s="51" t="str">
        <f t="shared" si="2"/>
        <v>金</v>
      </c>
      <c r="S9" s="62" t="str">
        <f t="shared" si="2"/>
        <v>土</v>
      </c>
      <c r="T9" s="62" t="str">
        <f t="shared" si="2"/>
        <v>日</v>
      </c>
      <c r="U9" s="51" t="str">
        <f t="shared" si="2"/>
        <v>月</v>
      </c>
      <c r="V9" s="51" t="str">
        <f t="shared" si="2"/>
        <v>火</v>
      </c>
      <c r="W9" s="51" t="str">
        <f t="shared" si="2"/>
        <v>水</v>
      </c>
      <c r="X9" s="51" t="str">
        <f t="shared" si="2"/>
        <v>木</v>
      </c>
      <c r="Y9" s="51" t="str">
        <f t="shared" si="2"/>
        <v>金</v>
      </c>
      <c r="Z9" s="62" t="str">
        <f t="shared" si="2"/>
        <v>土</v>
      </c>
      <c r="AA9" s="62" t="str">
        <f t="shared" si="2"/>
        <v>日</v>
      </c>
      <c r="AB9" s="51" t="str">
        <f t="shared" si="2"/>
        <v>月</v>
      </c>
      <c r="AC9" s="51" t="str">
        <f t="shared" si="2"/>
        <v>火</v>
      </c>
      <c r="AD9" s="51" t="str">
        <f t="shared" si="2"/>
        <v>水</v>
      </c>
      <c r="AE9" s="51" t="str">
        <f t="shared" si="2"/>
        <v>木</v>
      </c>
      <c r="AF9" s="51" t="str">
        <f t="shared" si="2"/>
        <v>金</v>
      </c>
      <c r="AG9" s="62" t="str">
        <f t="shared" si="2"/>
        <v>土</v>
      </c>
      <c r="AH9" s="62" t="str">
        <f t="shared" si="2"/>
        <v>日</v>
      </c>
      <c r="AI9" s="51" t="str">
        <f t="shared" si="2"/>
        <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63"/>
      <c r="F10" s="63"/>
      <c r="G10" s="63"/>
      <c r="H10" s="52"/>
      <c r="I10" s="52"/>
      <c r="J10" s="52"/>
      <c r="K10" s="52"/>
      <c r="L10" s="63"/>
      <c r="M10" s="63"/>
      <c r="N10" s="52"/>
      <c r="O10" s="52"/>
      <c r="P10" s="52"/>
      <c r="Q10" s="52"/>
      <c r="R10" s="52"/>
      <c r="S10" s="63"/>
      <c r="T10" s="63"/>
      <c r="U10" s="52"/>
      <c r="V10" s="52"/>
      <c r="W10" s="52"/>
      <c r="X10" s="52"/>
      <c r="Y10" s="52"/>
      <c r="Z10" s="63"/>
      <c r="AA10" s="63"/>
      <c r="AB10" s="52"/>
      <c r="AC10" s="52"/>
      <c r="AD10" s="52"/>
      <c r="AE10" s="52"/>
      <c r="AF10" s="52"/>
      <c r="AG10" s="63"/>
      <c r="AH10" s="63"/>
      <c r="AI10" s="52"/>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64"/>
      <c r="F11" s="64"/>
      <c r="G11" s="64"/>
      <c r="H11" s="53"/>
      <c r="I11" s="53"/>
      <c r="J11" s="53"/>
      <c r="K11" s="53"/>
      <c r="L11" s="64"/>
      <c r="M11" s="64"/>
      <c r="N11" s="53"/>
      <c r="O11" s="53"/>
      <c r="P11" s="53"/>
      <c r="Q11" s="53"/>
      <c r="R11" s="53"/>
      <c r="S11" s="64"/>
      <c r="T11" s="64"/>
      <c r="U11" s="53"/>
      <c r="V11" s="53"/>
      <c r="W11" s="53"/>
      <c r="X11" s="53"/>
      <c r="Y11" s="53"/>
      <c r="Z11" s="64"/>
      <c r="AA11" s="64"/>
      <c r="AB11" s="53"/>
      <c r="AC11" s="53"/>
      <c r="AD11" s="53"/>
      <c r="AE11" s="53"/>
      <c r="AF11" s="53"/>
      <c r="AG11" s="64"/>
      <c r="AH11" s="64"/>
      <c r="AI11" s="53"/>
      <c r="AJ11" s="129"/>
      <c r="AK11" s="129"/>
      <c r="AL11" s="132"/>
      <c r="AM11" s="134"/>
      <c r="AN11" s="140"/>
      <c r="AO11" s="124"/>
    </row>
    <row r="12" spans="2:44" ht="14.1" customHeight="1" x14ac:dyDescent="0.15">
      <c r="B12" s="24">
        <f>【情報入力シート】!C19</f>
        <v>0</v>
      </c>
      <c r="C12" s="13"/>
      <c r="D12" s="187"/>
      <c r="E12" s="65"/>
      <c r="F12" s="65"/>
      <c r="G12" s="65"/>
      <c r="H12" s="54"/>
      <c r="I12" s="54"/>
      <c r="J12" s="54"/>
      <c r="K12" s="54"/>
      <c r="L12" s="65"/>
      <c r="M12" s="65"/>
      <c r="N12" s="54"/>
      <c r="O12" s="54"/>
      <c r="P12" s="54"/>
      <c r="Q12" s="54"/>
      <c r="R12" s="54"/>
      <c r="S12" s="65"/>
      <c r="T12" s="65"/>
      <c r="U12" s="54"/>
      <c r="V12" s="54"/>
      <c r="W12" s="54"/>
      <c r="X12" s="54"/>
      <c r="Y12" s="54"/>
      <c r="Z12" s="65"/>
      <c r="AA12" s="65"/>
      <c r="AB12" s="54"/>
      <c r="AC12" s="54"/>
      <c r="AD12" s="54"/>
      <c r="AE12" s="54"/>
      <c r="AF12" s="54"/>
      <c r="AG12" s="65"/>
      <c r="AH12" s="65"/>
      <c r="AI12" s="54"/>
      <c r="AJ12" s="129"/>
      <c r="AK12" s="129"/>
      <c r="AL12" s="132"/>
      <c r="AM12" s="189"/>
      <c r="AN12" s="140"/>
      <c r="AO12" s="124"/>
    </row>
    <row r="13" spans="2:44" ht="14.1" customHeight="1" x14ac:dyDescent="0.15">
      <c r="B13" s="22">
        <f>【情報入力シート】!C20</f>
        <v>0</v>
      </c>
      <c r="C13" s="14" t="str">
        <f>【情報入力シート】!$C$3&amp;"従事"</f>
        <v>○○○○○○新築工事従事</v>
      </c>
      <c r="D13" s="184"/>
      <c r="E13" s="66"/>
      <c r="F13" s="66"/>
      <c r="G13" s="66"/>
      <c r="H13" s="55"/>
      <c r="I13" s="55"/>
      <c r="J13" s="55"/>
      <c r="K13" s="55"/>
      <c r="L13" s="66"/>
      <c r="M13" s="66"/>
      <c r="N13" s="55"/>
      <c r="O13" s="55"/>
      <c r="P13" s="55"/>
      <c r="Q13" s="55"/>
      <c r="R13" s="55"/>
      <c r="S13" s="66"/>
      <c r="T13" s="66"/>
      <c r="U13" s="55"/>
      <c r="V13" s="55"/>
      <c r="W13" s="55"/>
      <c r="X13" s="55"/>
      <c r="Y13" s="55"/>
      <c r="Z13" s="66"/>
      <c r="AA13" s="66"/>
      <c r="AB13" s="55"/>
      <c r="AC13" s="55"/>
      <c r="AD13" s="55"/>
      <c r="AE13" s="55"/>
      <c r="AF13" s="55"/>
      <c r="AG13" s="66"/>
      <c r="AH13" s="66"/>
      <c r="AI13" s="55"/>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64"/>
      <c r="F14" s="64"/>
      <c r="G14" s="64"/>
      <c r="H14" s="53"/>
      <c r="I14" s="53"/>
      <c r="J14" s="53"/>
      <c r="K14" s="53"/>
      <c r="L14" s="64"/>
      <c r="M14" s="64"/>
      <c r="N14" s="53"/>
      <c r="O14" s="53"/>
      <c r="P14" s="56"/>
      <c r="Q14" s="53"/>
      <c r="R14" s="53"/>
      <c r="S14" s="64"/>
      <c r="T14" s="64"/>
      <c r="U14" s="53"/>
      <c r="V14" s="53"/>
      <c r="W14" s="53"/>
      <c r="X14" s="53"/>
      <c r="Y14" s="53"/>
      <c r="Z14" s="64"/>
      <c r="AA14" s="64"/>
      <c r="AB14" s="53"/>
      <c r="AC14" s="53"/>
      <c r="AD14" s="53"/>
      <c r="AE14" s="53"/>
      <c r="AF14" s="53"/>
      <c r="AG14" s="64"/>
      <c r="AH14" s="64"/>
      <c r="AI14" s="53"/>
      <c r="AJ14" s="131"/>
      <c r="AK14" s="131"/>
      <c r="AL14" s="138"/>
      <c r="AM14" s="134"/>
      <c r="AN14" s="135"/>
      <c r="AO14" s="137"/>
    </row>
    <row r="15" spans="2:44" ht="14.1" customHeight="1" x14ac:dyDescent="0.15">
      <c r="B15" s="24">
        <f>【情報入力シート】!C22</f>
        <v>0</v>
      </c>
      <c r="C15" s="13"/>
      <c r="D15" s="187"/>
      <c r="E15" s="65"/>
      <c r="F15" s="65"/>
      <c r="G15" s="65"/>
      <c r="H15" s="54"/>
      <c r="I15" s="54"/>
      <c r="J15" s="54"/>
      <c r="K15" s="54"/>
      <c r="L15" s="65"/>
      <c r="M15" s="65"/>
      <c r="N15" s="54"/>
      <c r="O15" s="96"/>
      <c r="P15" s="54"/>
      <c r="Q15" s="91"/>
      <c r="R15" s="54"/>
      <c r="S15" s="65"/>
      <c r="T15" s="65"/>
      <c r="U15" s="54"/>
      <c r="V15" s="54"/>
      <c r="W15" s="54"/>
      <c r="X15" s="54"/>
      <c r="Y15" s="54"/>
      <c r="Z15" s="65"/>
      <c r="AA15" s="65"/>
      <c r="AB15" s="54"/>
      <c r="AC15" s="54"/>
      <c r="AD15" s="54"/>
      <c r="AE15" s="54"/>
      <c r="AF15" s="54"/>
      <c r="AG15" s="65"/>
      <c r="AH15" s="65"/>
      <c r="AI15" s="54"/>
      <c r="AJ15" s="131"/>
      <c r="AK15" s="131"/>
      <c r="AL15" s="138"/>
      <c r="AM15" s="134"/>
      <c r="AN15" s="135"/>
      <c r="AO15" s="137"/>
    </row>
    <row r="16" spans="2:44" ht="14.1" customHeight="1" x14ac:dyDescent="0.15">
      <c r="B16" s="22">
        <f>【情報入力シート】!C23</f>
        <v>0</v>
      </c>
      <c r="C16" s="14" t="str">
        <f>【情報入力シート】!$C$3&amp;"従事"</f>
        <v>○○○○○○新築工事従事</v>
      </c>
      <c r="D16" s="184"/>
      <c r="E16" s="66"/>
      <c r="F16" s="66"/>
      <c r="G16" s="66"/>
      <c r="H16" s="55"/>
      <c r="I16" s="55"/>
      <c r="J16" s="55"/>
      <c r="K16" s="55"/>
      <c r="L16" s="66"/>
      <c r="M16" s="66"/>
      <c r="N16" s="55"/>
      <c r="O16" s="55"/>
      <c r="P16" s="92"/>
      <c r="Q16" s="55"/>
      <c r="R16" s="55"/>
      <c r="S16" s="66"/>
      <c r="T16" s="66"/>
      <c r="U16" s="55"/>
      <c r="V16" s="55"/>
      <c r="W16" s="55"/>
      <c r="X16" s="55"/>
      <c r="Y16" s="55"/>
      <c r="Z16" s="66"/>
      <c r="AA16" s="66"/>
      <c r="AB16" s="55"/>
      <c r="AC16" s="55"/>
      <c r="AD16" s="55"/>
      <c r="AE16" s="55"/>
      <c r="AF16" s="55"/>
      <c r="AG16" s="66"/>
      <c r="AH16" s="66"/>
      <c r="AI16" s="55"/>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85"/>
      <c r="E17" s="64"/>
      <c r="F17" s="64"/>
      <c r="G17" s="64"/>
      <c r="H17" s="53"/>
      <c r="I17" s="53"/>
      <c r="J17" s="53"/>
      <c r="K17" s="53"/>
      <c r="L17" s="64"/>
      <c r="M17" s="64"/>
      <c r="N17" s="53"/>
      <c r="O17" s="53"/>
      <c r="P17" s="53"/>
      <c r="Q17" s="53"/>
      <c r="R17" s="53"/>
      <c r="S17" s="64"/>
      <c r="T17" s="64"/>
      <c r="U17" s="53"/>
      <c r="V17" s="53"/>
      <c r="W17" s="53"/>
      <c r="X17" s="53"/>
      <c r="Y17" s="53"/>
      <c r="Z17" s="64"/>
      <c r="AA17" s="64"/>
      <c r="AB17" s="53"/>
      <c r="AC17" s="53"/>
      <c r="AD17" s="53"/>
      <c r="AE17" s="53"/>
      <c r="AF17" s="53"/>
      <c r="AG17" s="64"/>
      <c r="AH17" s="64"/>
      <c r="AI17" s="53"/>
      <c r="AJ17" s="131"/>
      <c r="AK17" s="131"/>
      <c r="AL17" s="138"/>
      <c r="AM17" s="134"/>
      <c r="AN17" s="135"/>
      <c r="AO17" s="137"/>
    </row>
    <row r="18" spans="2:44" ht="14.1" customHeight="1" x14ac:dyDescent="0.15">
      <c r="B18" s="24">
        <f>【情報入力シート】!C25</f>
        <v>0</v>
      </c>
      <c r="C18" s="13"/>
      <c r="D18" s="187"/>
      <c r="E18" s="65"/>
      <c r="F18" s="65"/>
      <c r="G18" s="65"/>
      <c r="H18" s="54"/>
      <c r="I18" s="54"/>
      <c r="J18" s="54"/>
      <c r="K18" s="54"/>
      <c r="L18" s="65"/>
      <c r="M18" s="65"/>
      <c r="N18" s="54"/>
      <c r="O18" s="54"/>
      <c r="P18" s="54"/>
      <c r="Q18" s="54"/>
      <c r="R18" s="54"/>
      <c r="S18" s="65"/>
      <c r="T18" s="65"/>
      <c r="U18" s="54"/>
      <c r="V18" s="54"/>
      <c r="W18" s="54"/>
      <c r="X18" s="54"/>
      <c r="Y18" s="54"/>
      <c r="Z18" s="65"/>
      <c r="AA18" s="65"/>
      <c r="AB18" s="54"/>
      <c r="AC18" s="54"/>
      <c r="AD18" s="54"/>
      <c r="AE18" s="54"/>
      <c r="AF18" s="54"/>
      <c r="AG18" s="65"/>
      <c r="AH18" s="65"/>
      <c r="AI18" s="54"/>
      <c r="AJ18" s="131"/>
      <c r="AK18" s="131"/>
      <c r="AL18" s="138"/>
      <c r="AM18" s="134"/>
      <c r="AN18" s="135"/>
      <c r="AO18" s="137"/>
    </row>
    <row r="19" spans="2:44" ht="14.1" customHeight="1" x14ac:dyDescent="0.15">
      <c r="B19" s="22">
        <f>【情報入力シート】!C26</f>
        <v>0</v>
      </c>
      <c r="C19" s="14" t="str">
        <f>【情報入力シート】!$C$3&amp;"従事"</f>
        <v>○○○○○○新築工事従事</v>
      </c>
      <c r="D19" s="184"/>
      <c r="E19" s="66"/>
      <c r="F19" s="66"/>
      <c r="G19" s="66"/>
      <c r="H19" s="55"/>
      <c r="I19" s="55"/>
      <c r="J19" s="55"/>
      <c r="K19" s="55"/>
      <c r="L19" s="66"/>
      <c r="M19" s="66"/>
      <c r="N19" s="55"/>
      <c r="O19" s="55"/>
      <c r="P19" s="55"/>
      <c r="Q19" s="55"/>
      <c r="R19" s="55"/>
      <c r="S19" s="66"/>
      <c r="T19" s="66"/>
      <c r="U19" s="55"/>
      <c r="V19" s="55"/>
      <c r="W19" s="55"/>
      <c r="X19" s="55"/>
      <c r="Y19" s="55"/>
      <c r="Z19" s="66"/>
      <c r="AA19" s="66"/>
      <c r="AB19" s="55"/>
      <c r="AC19" s="55"/>
      <c r="AD19" s="55"/>
      <c r="AE19" s="55"/>
      <c r="AF19" s="55"/>
      <c r="AG19" s="66"/>
      <c r="AH19" s="66"/>
      <c r="AI19" s="55"/>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85"/>
      <c r="E20" s="64"/>
      <c r="F20" s="64"/>
      <c r="G20" s="64"/>
      <c r="H20" s="53"/>
      <c r="I20" s="53"/>
      <c r="J20" s="53"/>
      <c r="K20" s="53"/>
      <c r="L20" s="64"/>
      <c r="M20" s="64"/>
      <c r="N20" s="53"/>
      <c r="O20" s="53"/>
      <c r="P20" s="53"/>
      <c r="Q20" s="53"/>
      <c r="R20" s="53"/>
      <c r="S20" s="64"/>
      <c r="T20" s="64"/>
      <c r="U20" s="53"/>
      <c r="V20" s="53"/>
      <c r="W20" s="53"/>
      <c r="X20" s="53"/>
      <c r="Y20" s="53"/>
      <c r="Z20" s="64"/>
      <c r="AA20" s="64"/>
      <c r="AB20" s="53"/>
      <c r="AC20" s="53"/>
      <c r="AD20" s="53"/>
      <c r="AE20" s="53"/>
      <c r="AF20" s="53"/>
      <c r="AG20" s="64"/>
      <c r="AH20" s="64"/>
      <c r="AI20" s="53"/>
      <c r="AJ20" s="131"/>
      <c r="AK20" s="131"/>
      <c r="AL20" s="138"/>
      <c r="AM20" s="134"/>
      <c r="AN20" s="135"/>
      <c r="AO20" s="137"/>
    </row>
    <row r="21" spans="2:44" ht="14.1" customHeight="1" x14ac:dyDescent="0.15">
      <c r="B21" s="24">
        <f>【情報入力シート】!C28</f>
        <v>0</v>
      </c>
      <c r="C21" s="13"/>
      <c r="D21" s="187"/>
      <c r="E21" s="65"/>
      <c r="F21" s="65"/>
      <c r="G21" s="65"/>
      <c r="H21" s="54"/>
      <c r="I21" s="54"/>
      <c r="J21" s="54"/>
      <c r="K21" s="54"/>
      <c r="L21" s="65"/>
      <c r="M21" s="65"/>
      <c r="N21" s="54"/>
      <c r="O21" s="54"/>
      <c r="P21" s="54"/>
      <c r="Q21" s="54"/>
      <c r="R21" s="54"/>
      <c r="S21" s="65"/>
      <c r="T21" s="65"/>
      <c r="U21" s="54"/>
      <c r="V21" s="54"/>
      <c r="W21" s="54"/>
      <c r="X21" s="54"/>
      <c r="Y21" s="54"/>
      <c r="Z21" s="65"/>
      <c r="AA21" s="65"/>
      <c r="AB21" s="54"/>
      <c r="AC21" s="54"/>
      <c r="AD21" s="54"/>
      <c r="AE21" s="54"/>
      <c r="AF21" s="54"/>
      <c r="AG21" s="65"/>
      <c r="AH21" s="65"/>
      <c r="AI21" s="54"/>
      <c r="AJ21" s="131"/>
      <c r="AK21" s="131"/>
      <c r="AL21" s="138"/>
      <c r="AM21" s="134"/>
      <c r="AN21" s="135"/>
      <c r="AO21" s="137"/>
    </row>
    <row r="22" spans="2:44" ht="14.1" customHeight="1" x14ac:dyDescent="0.15">
      <c r="B22" s="22">
        <f>【情報入力シート】!C29</f>
        <v>0</v>
      </c>
      <c r="C22" s="14" t="str">
        <f>【情報入力シート】!$C$3&amp;"従事"</f>
        <v>○○○○○○新築工事従事</v>
      </c>
      <c r="D22" s="184"/>
      <c r="E22" s="66"/>
      <c r="F22" s="66"/>
      <c r="G22" s="66"/>
      <c r="H22" s="55"/>
      <c r="I22" s="55"/>
      <c r="J22" s="55"/>
      <c r="K22" s="55"/>
      <c r="L22" s="66"/>
      <c r="M22" s="66"/>
      <c r="N22" s="55"/>
      <c r="O22" s="55"/>
      <c r="P22" s="55"/>
      <c r="Q22" s="55"/>
      <c r="R22" s="55"/>
      <c r="S22" s="66"/>
      <c r="T22" s="66"/>
      <c r="U22" s="55"/>
      <c r="V22" s="55"/>
      <c r="W22" s="55"/>
      <c r="X22" s="55"/>
      <c r="Y22" s="55"/>
      <c r="Z22" s="66"/>
      <c r="AA22" s="66"/>
      <c r="AB22" s="55"/>
      <c r="AC22" s="55"/>
      <c r="AD22" s="55"/>
      <c r="AE22" s="55"/>
      <c r="AF22" s="55"/>
      <c r="AG22" s="66"/>
      <c r="AH22" s="66"/>
      <c r="AI22" s="55"/>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85"/>
      <c r="E23" s="64"/>
      <c r="F23" s="64"/>
      <c r="G23" s="64"/>
      <c r="H23" s="53"/>
      <c r="I23" s="53"/>
      <c r="J23" s="53"/>
      <c r="K23" s="53"/>
      <c r="L23" s="64"/>
      <c r="M23" s="64"/>
      <c r="N23" s="53"/>
      <c r="O23" s="53"/>
      <c r="P23" s="53"/>
      <c r="Q23" s="53"/>
      <c r="R23" s="53"/>
      <c r="S23" s="64"/>
      <c r="T23" s="64"/>
      <c r="U23" s="53"/>
      <c r="V23" s="53"/>
      <c r="W23" s="53"/>
      <c r="X23" s="53"/>
      <c r="Y23" s="53"/>
      <c r="Z23" s="64"/>
      <c r="AA23" s="64"/>
      <c r="AB23" s="53"/>
      <c r="AC23" s="53"/>
      <c r="AD23" s="53"/>
      <c r="AE23" s="53"/>
      <c r="AF23" s="53"/>
      <c r="AG23" s="64"/>
      <c r="AH23" s="64"/>
      <c r="AI23" s="53"/>
      <c r="AJ23" s="131"/>
      <c r="AK23" s="131"/>
      <c r="AL23" s="138"/>
      <c r="AM23" s="134"/>
      <c r="AN23" s="135"/>
      <c r="AO23" s="137"/>
    </row>
    <row r="24" spans="2:44" ht="14.1" customHeight="1" x14ac:dyDescent="0.15">
      <c r="B24" s="24">
        <f>【情報入力シート】!C31</f>
        <v>0</v>
      </c>
      <c r="C24" s="13"/>
      <c r="D24" s="187"/>
      <c r="E24" s="65"/>
      <c r="F24" s="65"/>
      <c r="G24" s="65"/>
      <c r="H24" s="54"/>
      <c r="I24" s="54"/>
      <c r="J24" s="54"/>
      <c r="K24" s="54"/>
      <c r="L24" s="65"/>
      <c r="M24" s="65"/>
      <c r="N24" s="54"/>
      <c r="O24" s="54"/>
      <c r="P24" s="54"/>
      <c r="Q24" s="54"/>
      <c r="R24" s="54"/>
      <c r="S24" s="65"/>
      <c r="T24" s="65"/>
      <c r="U24" s="54"/>
      <c r="V24" s="54"/>
      <c r="W24" s="54"/>
      <c r="X24" s="54"/>
      <c r="Y24" s="54"/>
      <c r="Z24" s="65"/>
      <c r="AA24" s="65"/>
      <c r="AB24" s="54"/>
      <c r="AC24" s="54"/>
      <c r="AD24" s="54"/>
      <c r="AE24" s="54"/>
      <c r="AF24" s="54"/>
      <c r="AG24" s="65"/>
      <c r="AH24" s="65"/>
      <c r="AI24" s="54"/>
      <c r="AJ24" s="131"/>
      <c r="AK24" s="131"/>
      <c r="AL24" s="138"/>
      <c r="AM24" s="134"/>
      <c r="AN24" s="135"/>
      <c r="AO24" s="137"/>
    </row>
    <row r="25" spans="2:44" ht="14.1" customHeight="1" x14ac:dyDescent="0.15">
      <c r="B25" s="22">
        <f>【情報入力シート】!C32</f>
        <v>0</v>
      </c>
      <c r="C25" s="14" t="str">
        <f>【情報入力シート】!$C$3&amp;"従事"</f>
        <v>○○○○○○新築工事従事</v>
      </c>
      <c r="D25" s="184"/>
      <c r="E25" s="93"/>
      <c r="F25" s="93"/>
      <c r="G25" s="93"/>
      <c r="H25" s="92"/>
      <c r="I25" s="92"/>
      <c r="J25" s="92"/>
      <c r="K25" s="92"/>
      <c r="L25" s="93"/>
      <c r="M25" s="93"/>
      <c r="N25" s="92"/>
      <c r="O25" s="92"/>
      <c r="P25" s="92"/>
      <c r="Q25" s="92"/>
      <c r="R25" s="92"/>
      <c r="S25" s="93"/>
      <c r="T25" s="93"/>
      <c r="U25" s="92"/>
      <c r="V25" s="92"/>
      <c r="W25" s="92"/>
      <c r="X25" s="92"/>
      <c r="Y25" s="92"/>
      <c r="Z25" s="93"/>
      <c r="AA25" s="93"/>
      <c r="AB25" s="92"/>
      <c r="AC25" s="92"/>
      <c r="AD25" s="92"/>
      <c r="AE25" s="92"/>
      <c r="AF25" s="92"/>
      <c r="AG25" s="93"/>
      <c r="AH25" s="93"/>
      <c r="AI25" s="92"/>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85"/>
      <c r="E26" s="64"/>
      <c r="F26" s="64"/>
      <c r="G26" s="64"/>
      <c r="H26" s="53"/>
      <c r="I26" s="53"/>
      <c r="J26" s="53"/>
      <c r="K26" s="53"/>
      <c r="L26" s="64"/>
      <c r="M26" s="64"/>
      <c r="N26" s="53"/>
      <c r="O26" s="53"/>
      <c r="P26" s="53"/>
      <c r="Q26" s="53"/>
      <c r="R26" s="53"/>
      <c r="S26" s="64"/>
      <c r="T26" s="64"/>
      <c r="U26" s="53"/>
      <c r="V26" s="53"/>
      <c r="W26" s="53"/>
      <c r="X26" s="53"/>
      <c r="Y26" s="53"/>
      <c r="Z26" s="64"/>
      <c r="AA26" s="64"/>
      <c r="AB26" s="53"/>
      <c r="AC26" s="53"/>
      <c r="AD26" s="53"/>
      <c r="AE26" s="53"/>
      <c r="AF26" s="53"/>
      <c r="AG26" s="64"/>
      <c r="AH26" s="64"/>
      <c r="AI26" s="53"/>
      <c r="AJ26" s="131"/>
      <c r="AK26" s="131"/>
      <c r="AL26" s="138"/>
      <c r="AM26" s="134"/>
      <c r="AN26" s="135"/>
      <c r="AO26" s="137"/>
    </row>
    <row r="27" spans="2:44" ht="14.1" customHeight="1" x14ac:dyDescent="0.15">
      <c r="B27" s="24">
        <f>【情報入力シート】!C34</f>
        <v>0</v>
      </c>
      <c r="C27" s="13"/>
      <c r="D27" s="187"/>
      <c r="E27" s="67"/>
      <c r="F27" s="67"/>
      <c r="G27" s="67"/>
      <c r="H27" s="56"/>
      <c r="I27" s="56"/>
      <c r="J27" s="56"/>
      <c r="K27" s="56"/>
      <c r="L27" s="67"/>
      <c r="M27" s="67"/>
      <c r="N27" s="56"/>
      <c r="O27" s="56"/>
      <c r="P27" s="56"/>
      <c r="Q27" s="56"/>
      <c r="R27" s="56"/>
      <c r="S27" s="67"/>
      <c r="T27" s="67"/>
      <c r="U27" s="56"/>
      <c r="V27" s="56"/>
      <c r="W27" s="56"/>
      <c r="X27" s="56"/>
      <c r="Y27" s="56"/>
      <c r="Z27" s="67"/>
      <c r="AA27" s="67"/>
      <c r="AB27" s="56"/>
      <c r="AC27" s="56"/>
      <c r="AD27" s="56"/>
      <c r="AE27" s="56"/>
      <c r="AF27" s="56"/>
      <c r="AG27" s="67"/>
      <c r="AH27" s="67"/>
      <c r="AI27" s="56"/>
      <c r="AJ27" s="131"/>
      <c r="AK27" s="131"/>
      <c r="AL27" s="138"/>
      <c r="AM27" s="134"/>
      <c r="AN27" s="135"/>
      <c r="AO27" s="137"/>
    </row>
    <row r="28" spans="2:44" ht="14.1" customHeight="1" x14ac:dyDescent="0.15">
      <c r="B28" s="22">
        <f>【情報入力シート】!C35</f>
        <v>0</v>
      </c>
      <c r="C28" s="14" t="str">
        <f>【情報入力シート】!$C$3&amp;"従事"</f>
        <v>○○○○○○新築工事従事</v>
      </c>
      <c r="D28" s="184"/>
      <c r="E28" s="66"/>
      <c r="F28" s="66"/>
      <c r="G28" s="66"/>
      <c r="H28" s="55"/>
      <c r="I28" s="55"/>
      <c r="J28" s="55"/>
      <c r="K28" s="55"/>
      <c r="L28" s="66"/>
      <c r="M28" s="66"/>
      <c r="N28" s="55"/>
      <c r="O28" s="55"/>
      <c r="P28" s="55"/>
      <c r="Q28" s="55"/>
      <c r="R28" s="55"/>
      <c r="S28" s="66"/>
      <c r="T28" s="66"/>
      <c r="U28" s="55"/>
      <c r="V28" s="55"/>
      <c r="W28" s="55"/>
      <c r="X28" s="55"/>
      <c r="Y28" s="55"/>
      <c r="Z28" s="66"/>
      <c r="AA28" s="66"/>
      <c r="AB28" s="55"/>
      <c r="AC28" s="55"/>
      <c r="AD28" s="55"/>
      <c r="AE28" s="55"/>
      <c r="AF28" s="55"/>
      <c r="AG28" s="66"/>
      <c r="AH28" s="66"/>
      <c r="AI28" s="55"/>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85"/>
      <c r="E29" s="64"/>
      <c r="F29" s="64"/>
      <c r="G29" s="64"/>
      <c r="H29" s="53"/>
      <c r="I29" s="53"/>
      <c r="J29" s="53"/>
      <c r="K29" s="53"/>
      <c r="L29" s="64"/>
      <c r="M29" s="64"/>
      <c r="N29" s="53"/>
      <c r="O29" s="53"/>
      <c r="P29" s="53"/>
      <c r="Q29" s="53"/>
      <c r="R29" s="53"/>
      <c r="S29" s="64"/>
      <c r="T29" s="64"/>
      <c r="U29" s="53"/>
      <c r="V29" s="53"/>
      <c r="W29" s="53"/>
      <c r="X29" s="53"/>
      <c r="Y29" s="53"/>
      <c r="Z29" s="64"/>
      <c r="AA29" s="64"/>
      <c r="AB29" s="53"/>
      <c r="AC29" s="53"/>
      <c r="AD29" s="53"/>
      <c r="AE29" s="53"/>
      <c r="AF29" s="53"/>
      <c r="AG29" s="64"/>
      <c r="AH29" s="64"/>
      <c r="AI29" s="53"/>
      <c r="AJ29" s="131"/>
      <c r="AK29" s="131"/>
      <c r="AL29" s="138"/>
      <c r="AM29" s="134"/>
      <c r="AN29" s="135"/>
      <c r="AO29" s="137"/>
    </row>
    <row r="30" spans="2:44" ht="14.1" customHeight="1" x14ac:dyDescent="0.15">
      <c r="B30" s="24">
        <f>【情報入力シート】!C37</f>
        <v>0</v>
      </c>
      <c r="C30" s="13"/>
      <c r="D30" s="187"/>
      <c r="E30" s="65"/>
      <c r="F30" s="65"/>
      <c r="G30" s="65"/>
      <c r="H30" s="54"/>
      <c r="I30" s="54"/>
      <c r="J30" s="54"/>
      <c r="K30" s="54"/>
      <c r="L30" s="65"/>
      <c r="M30" s="65"/>
      <c r="N30" s="54"/>
      <c r="O30" s="54"/>
      <c r="P30" s="54"/>
      <c r="Q30" s="54"/>
      <c r="R30" s="54"/>
      <c r="S30" s="65"/>
      <c r="T30" s="65"/>
      <c r="U30" s="54"/>
      <c r="V30" s="54"/>
      <c r="W30" s="54"/>
      <c r="X30" s="54"/>
      <c r="Y30" s="54"/>
      <c r="Z30" s="65"/>
      <c r="AA30" s="65"/>
      <c r="AB30" s="54"/>
      <c r="AC30" s="54"/>
      <c r="AD30" s="54"/>
      <c r="AE30" s="54"/>
      <c r="AF30" s="54"/>
      <c r="AG30" s="65"/>
      <c r="AH30" s="65"/>
      <c r="AI30" s="54"/>
      <c r="AJ30" s="131"/>
      <c r="AK30" s="131"/>
      <c r="AL30" s="138"/>
      <c r="AM30" s="134"/>
      <c r="AN30" s="135"/>
      <c r="AO30" s="137"/>
    </row>
    <row r="31" spans="2:44" ht="14.1" customHeight="1" x14ac:dyDescent="0.15">
      <c r="B31" s="22">
        <f>【情報入力シート】!C38</f>
        <v>0</v>
      </c>
      <c r="C31" s="14" t="str">
        <f>【情報入力シート】!$C$3&amp;"従事"</f>
        <v>○○○○○○新築工事従事</v>
      </c>
      <c r="D31" s="184"/>
      <c r="E31" s="93"/>
      <c r="F31" s="93"/>
      <c r="G31" s="93"/>
      <c r="H31" s="92"/>
      <c r="I31" s="92"/>
      <c r="J31" s="92"/>
      <c r="K31" s="92"/>
      <c r="L31" s="93"/>
      <c r="M31" s="93"/>
      <c r="N31" s="92"/>
      <c r="O31" s="92"/>
      <c r="P31" s="92"/>
      <c r="Q31" s="92"/>
      <c r="R31" s="92"/>
      <c r="S31" s="93"/>
      <c r="T31" s="93"/>
      <c r="U31" s="92"/>
      <c r="V31" s="92"/>
      <c r="W31" s="92"/>
      <c r="X31" s="92"/>
      <c r="Y31" s="92"/>
      <c r="Z31" s="93"/>
      <c r="AA31" s="93"/>
      <c r="AB31" s="92"/>
      <c r="AC31" s="92"/>
      <c r="AD31" s="92"/>
      <c r="AE31" s="92"/>
      <c r="AF31" s="92"/>
      <c r="AG31" s="93"/>
      <c r="AH31" s="93"/>
      <c r="AI31" s="92"/>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85"/>
      <c r="E32" s="64"/>
      <c r="F32" s="64"/>
      <c r="G32" s="64"/>
      <c r="H32" s="53"/>
      <c r="I32" s="53"/>
      <c r="J32" s="53"/>
      <c r="K32" s="53"/>
      <c r="L32" s="64"/>
      <c r="M32" s="64"/>
      <c r="N32" s="53"/>
      <c r="O32" s="53"/>
      <c r="P32" s="53"/>
      <c r="Q32" s="53"/>
      <c r="R32" s="53"/>
      <c r="S32" s="64"/>
      <c r="T32" s="64"/>
      <c r="U32" s="53"/>
      <c r="V32" s="53"/>
      <c r="W32" s="53"/>
      <c r="X32" s="53"/>
      <c r="Y32" s="53"/>
      <c r="Z32" s="64"/>
      <c r="AA32" s="64"/>
      <c r="AB32" s="53"/>
      <c r="AC32" s="53"/>
      <c r="AD32" s="53"/>
      <c r="AE32" s="53"/>
      <c r="AF32" s="53"/>
      <c r="AG32" s="64"/>
      <c r="AH32" s="64"/>
      <c r="AI32" s="53"/>
      <c r="AJ32" s="131"/>
      <c r="AK32" s="131"/>
      <c r="AL32" s="138"/>
      <c r="AM32" s="134"/>
      <c r="AN32" s="135"/>
      <c r="AO32" s="137"/>
    </row>
    <row r="33" spans="2:44" ht="14.1" customHeight="1" x14ac:dyDescent="0.15">
      <c r="B33" s="24">
        <f>【情報入力シート】!C40</f>
        <v>0</v>
      </c>
      <c r="C33" s="13"/>
      <c r="D33" s="187"/>
      <c r="E33" s="67"/>
      <c r="F33" s="67"/>
      <c r="G33" s="67"/>
      <c r="H33" s="56"/>
      <c r="I33" s="56"/>
      <c r="J33" s="56"/>
      <c r="K33" s="56"/>
      <c r="L33" s="67"/>
      <c r="M33" s="67"/>
      <c r="N33" s="56"/>
      <c r="O33" s="56"/>
      <c r="P33" s="56"/>
      <c r="Q33" s="56"/>
      <c r="R33" s="56"/>
      <c r="S33" s="67"/>
      <c r="T33" s="67"/>
      <c r="U33" s="56"/>
      <c r="V33" s="56"/>
      <c r="W33" s="56"/>
      <c r="X33" s="56"/>
      <c r="Y33" s="56"/>
      <c r="Z33" s="67"/>
      <c r="AA33" s="67"/>
      <c r="AB33" s="56"/>
      <c r="AC33" s="56"/>
      <c r="AD33" s="56"/>
      <c r="AE33" s="56"/>
      <c r="AF33" s="56"/>
      <c r="AG33" s="67"/>
      <c r="AH33" s="67"/>
      <c r="AI33" s="56"/>
      <c r="AJ33" s="131"/>
      <c r="AK33" s="131"/>
      <c r="AL33" s="138"/>
      <c r="AM33" s="134"/>
      <c r="AN33" s="135"/>
      <c r="AO33" s="137"/>
    </row>
    <row r="34" spans="2:44" ht="14.1" customHeight="1" x14ac:dyDescent="0.15">
      <c r="B34" s="22">
        <f>【情報入力シート】!C41</f>
        <v>0</v>
      </c>
      <c r="C34" s="14" t="str">
        <f>【情報入力シート】!$C$3&amp;"従事"</f>
        <v>○○○○○○新築工事従事</v>
      </c>
      <c r="D34" s="184"/>
      <c r="E34" s="66"/>
      <c r="F34" s="66"/>
      <c r="G34" s="66"/>
      <c r="H34" s="55"/>
      <c r="I34" s="55"/>
      <c r="J34" s="55"/>
      <c r="K34" s="55"/>
      <c r="L34" s="66"/>
      <c r="M34" s="66"/>
      <c r="N34" s="55"/>
      <c r="O34" s="55"/>
      <c r="P34" s="55"/>
      <c r="Q34" s="55"/>
      <c r="R34" s="55"/>
      <c r="S34" s="66"/>
      <c r="T34" s="66"/>
      <c r="U34" s="55"/>
      <c r="V34" s="55"/>
      <c r="W34" s="55"/>
      <c r="X34" s="55"/>
      <c r="Y34" s="55"/>
      <c r="Z34" s="66"/>
      <c r="AA34" s="66"/>
      <c r="AB34" s="55"/>
      <c r="AC34" s="55"/>
      <c r="AD34" s="55"/>
      <c r="AE34" s="55"/>
      <c r="AF34" s="55"/>
      <c r="AG34" s="66"/>
      <c r="AH34" s="66"/>
      <c r="AI34" s="55"/>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85"/>
      <c r="E35" s="64"/>
      <c r="F35" s="64"/>
      <c r="G35" s="64"/>
      <c r="H35" s="53"/>
      <c r="I35" s="53"/>
      <c r="J35" s="53"/>
      <c r="K35" s="53"/>
      <c r="L35" s="64"/>
      <c r="M35" s="64"/>
      <c r="N35" s="53"/>
      <c r="O35" s="53"/>
      <c r="P35" s="53"/>
      <c r="Q35" s="53"/>
      <c r="R35" s="53"/>
      <c r="S35" s="64"/>
      <c r="T35" s="64"/>
      <c r="U35" s="53"/>
      <c r="V35" s="53"/>
      <c r="W35" s="53"/>
      <c r="X35" s="53"/>
      <c r="Y35" s="53"/>
      <c r="Z35" s="64"/>
      <c r="AA35" s="64"/>
      <c r="AB35" s="53"/>
      <c r="AC35" s="53"/>
      <c r="AD35" s="53"/>
      <c r="AE35" s="53"/>
      <c r="AF35" s="53"/>
      <c r="AG35" s="64"/>
      <c r="AH35" s="64"/>
      <c r="AI35" s="53"/>
      <c r="AJ35" s="131"/>
      <c r="AK35" s="131"/>
      <c r="AL35" s="138"/>
      <c r="AM35" s="134"/>
      <c r="AN35" s="135"/>
      <c r="AO35" s="137"/>
    </row>
    <row r="36" spans="2:44" ht="14.1" customHeight="1" x14ac:dyDescent="0.15">
      <c r="B36" s="24">
        <f>【情報入力シート】!C43</f>
        <v>0</v>
      </c>
      <c r="C36" s="13"/>
      <c r="D36" s="187"/>
      <c r="E36" s="65"/>
      <c r="F36" s="65"/>
      <c r="G36" s="65"/>
      <c r="H36" s="54"/>
      <c r="I36" s="54"/>
      <c r="J36" s="54"/>
      <c r="K36" s="54"/>
      <c r="L36" s="65"/>
      <c r="M36" s="65"/>
      <c r="N36" s="54"/>
      <c r="O36" s="54"/>
      <c r="P36" s="54"/>
      <c r="Q36" s="54"/>
      <c r="R36" s="54"/>
      <c r="S36" s="65"/>
      <c r="T36" s="65"/>
      <c r="U36" s="54"/>
      <c r="V36" s="54"/>
      <c r="W36" s="54"/>
      <c r="X36" s="54"/>
      <c r="Y36" s="54"/>
      <c r="Z36" s="65"/>
      <c r="AA36" s="65"/>
      <c r="AB36" s="54"/>
      <c r="AC36" s="54"/>
      <c r="AD36" s="54"/>
      <c r="AE36" s="54"/>
      <c r="AF36" s="54"/>
      <c r="AG36" s="65"/>
      <c r="AH36" s="65"/>
      <c r="AI36" s="54"/>
      <c r="AJ36" s="131"/>
      <c r="AK36" s="131"/>
      <c r="AL36" s="138"/>
      <c r="AM36" s="134"/>
      <c r="AN36" s="135"/>
      <c r="AO36" s="137"/>
    </row>
    <row r="37" spans="2:44" ht="14.1" customHeight="1" x14ac:dyDescent="0.15">
      <c r="B37" s="30">
        <f>【情報入力シート】!C44</f>
        <v>0</v>
      </c>
      <c r="C37" s="14" t="str">
        <f>【情報入力シート】!$C$3&amp;"従事"</f>
        <v>○○○○○○新築工事従事</v>
      </c>
      <c r="D37" s="184"/>
      <c r="E37" s="66"/>
      <c r="F37" s="66"/>
      <c r="G37" s="66"/>
      <c r="H37" s="55"/>
      <c r="I37" s="55"/>
      <c r="J37" s="55"/>
      <c r="K37" s="55"/>
      <c r="L37" s="66"/>
      <c r="M37" s="66"/>
      <c r="N37" s="55"/>
      <c r="O37" s="55"/>
      <c r="P37" s="55"/>
      <c r="Q37" s="55"/>
      <c r="R37" s="55"/>
      <c r="S37" s="66"/>
      <c r="T37" s="66"/>
      <c r="U37" s="55"/>
      <c r="V37" s="55"/>
      <c r="W37" s="55"/>
      <c r="X37" s="55"/>
      <c r="Y37" s="55"/>
      <c r="Z37" s="66"/>
      <c r="AA37" s="66"/>
      <c r="AB37" s="55"/>
      <c r="AC37" s="55"/>
      <c r="AD37" s="55"/>
      <c r="AE37" s="55"/>
      <c r="AF37" s="55"/>
      <c r="AG37" s="66"/>
      <c r="AH37" s="66"/>
      <c r="AI37" s="55"/>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9">
        <f>【情報入力シート】!C45</f>
        <v>0</v>
      </c>
      <c r="C38" s="12" t="s">
        <v>1</v>
      </c>
      <c r="D38" s="185"/>
      <c r="E38" s="64"/>
      <c r="F38" s="64"/>
      <c r="G38" s="64"/>
      <c r="H38" s="53"/>
      <c r="I38" s="53"/>
      <c r="J38" s="53"/>
      <c r="K38" s="53"/>
      <c r="L38" s="64"/>
      <c r="M38" s="64"/>
      <c r="N38" s="53"/>
      <c r="O38" s="53"/>
      <c r="P38" s="53"/>
      <c r="Q38" s="53"/>
      <c r="R38" s="53"/>
      <c r="S38" s="64"/>
      <c r="T38" s="64"/>
      <c r="U38" s="53"/>
      <c r="V38" s="53"/>
      <c r="W38" s="53"/>
      <c r="X38" s="53"/>
      <c r="Y38" s="53"/>
      <c r="Z38" s="64"/>
      <c r="AA38" s="64"/>
      <c r="AB38" s="53"/>
      <c r="AC38" s="53"/>
      <c r="AD38" s="53"/>
      <c r="AE38" s="53"/>
      <c r="AF38" s="53"/>
      <c r="AG38" s="64"/>
      <c r="AH38" s="64"/>
      <c r="AI38" s="53"/>
      <c r="AJ38" s="131"/>
      <c r="AK38" s="131"/>
      <c r="AL38" s="138"/>
      <c r="AM38" s="134"/>
      <c r="AN38" s="135"/>
      <c r="AO38" s="137"/>
    </row>
    <row r="39" spans="2:44" ht="14.1" customHeight="1" thickBot="1" x14ac:dyDescent="0.2">
      <c r="B39" s="31">
        <f>【情報入力シート】!C46</f>
        <v>0</v>
      </c>
      <c r="C39" s="26"/>
      <c r="D39" s="186"/>
      <c r="E39" s="95"/>
      <c r="F39" s="95"/>
      <c r="G39" s="95"/>
      <c r="H39" s="94"/>
      <c r="I39" s="94"/>
      <c r="J39" s="94"/>
      <c r="K39" s="94"/>
      <c r="L39" s="95"/>
      <c r="M39" s="95"/>
      <c r="N39" s="94"/>
      <c r="O39" s="94"/>
      <c r="P39" s="94"/>
      <c r="Q39" s="94"/>
      <c r="R39" s="94"/>
      <c r="S39" s="95"/>
      <c r="T39" s="95"/>
      <c r="U39" s="94"/>
      <c r="V39" s="94"/>
      <c r="W39" s="94"/>
      <c r="X39" s="94"/>
      <c r="Y39" s="94"/>
      <c r="Z39" s="95"/>
      <c r="AA39" s="95"/>
      <c r="AB39" s="94"/>
      <c r="AC39" s="94"/>
      <c r="AD39" s="94"/>
      <c r="AE39" s="94"/>
      <c r="AF39" s="94"/>
      <c r="AG39" s="95"/>
      <c r="AH39" s="95"/>
      <c r="AI39" s="94"/>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N7"/>
    <mergeCell ref="O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47" priority="21" operator="containsText" text="未達成">
      <formula>NOT(ISERROR(SEARCH("未達成",AO40)))</formula>
    </cfRule>
  </conditionalFormatting>
  <conditionalFormatting sqref="AO10">
    <cfRule type="containsText" dxfId="46" priority="9" operator="containsText" text="未達成">
      <formula>NOT(ISERROR(SEARCH("未達成",AO10)))</formula>
    </cfRule>
  </conditionalFormatting>
  <conditionalFormatting sqref="AN10">
    <cfRule type="containsText" dxfId="45" priority="8" operator="containsText" text="未達成">
      <formula>NOT(ISERROR(SEARCH("未達成",AN10)))</formula>
    </cfRule>
  </conditionalFormatting>
  <conditionalFormatting sqref="AN40">
    <cfRule type="containsText" dxfId="44" priority="16" operator="containsText" text="未達成">
      <formula>NOT(ISERROR(SEARCH("未達成",AN40)))</formula>
    </cfRule>
  </conditionalFormatting>
  <conditionalFormatting sqref="AM40">
    <cfRule type="containsText" dxfId="43" priority="15" operator="containsText" text="未達成">
      <formula>NOT(ISERROR(SEARCH("未達成",AM40)))</formula>
    </cfRule>
  </conditionalFormatting>
  <conditionalFormatting sqref="AN13">
    <cfRule type="containsText" dxfId="42" priority="5" operator="containsText" text="未達成">
      <formula>NOT(ISERROR(SEARCH("未達成",AN13)))</formula>
    </cfRule>
  </conditionalFormatting>
  <conditionalFormatting sqref="AM13">
    <cfRule type="containsText" dxfId="41" priority="4" operator="containsText" text="未達成">
      <formula>NOT(ISERROR(SEARCH("未達成",AM13)))</formula>
    </cfRule>
  </conditionalFormatting>
  <conditionalFormatting sqref="AM16 AM19 AM22 AM25 AM28 AM31 AM34 AM37">
    <cfRule type="containsText" dxfId="40" priority="1" operator="containsText" text="未達成">
      <formula>NOT(ISERROR(SEARCH("未達成",AM16)))</formula>
    </cfRule>
  </conditionalFormatting>
  <conditionalFormatting sqref="AO16 AO19 AO22 AO25 AO28 AO31 AO34 AO37">
    <cfRule type="containsText" dxfId="39" priority="3" operator="containsText" text="未達成">
      <formula>NOT(ISERROR(SEARCH("未達成",AO16)))</formula>
    </cfRule>
  </conditionalFormatting>
  <conditionalFormatting sqref="AN16 AN19 AN22 AN25 AN28 AN31 AN34 AN37">
    <cfRule type="containsText" dxfId="38" priority="2" operator="containsText" text="未達成">
      <formula>NOT(ISERROR(SEARCH("未達成",AN16)))</formula>
    </cfRule>
  </conditionalFormatting>
  <conditionalFormatting sqref="AM10">
    <cfRule type="containsText" dxfId="37" priority="7" operator="containsText" text="未達成">
      <formula>NOT(ISERROR(SEARCH("未達成",AM10)))</formula>
    </cfRule>
  </conditionalFormatting>
  <conditionalFormatting sqref="AO13">
    <cfRule type="containsText" dxfId="36"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R43"/>
  <sheetViews>
    <sheetView showGridLines="0" showZeros="0" view="pageBreakPreview" zoomScale="85" zoomScaleNormal="13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1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44186</v>
      </c>
      <c r="F7" s="176"/>
      <c r="G7" s="176"/>
      <c r="H7" s="176"/>
      <c r="I7" s="176"/>
      <c r="J7" s="176"/>
      <c r="K7" s="176"/>
      <c r="L7" s="176"/>
      <c r="M7" s="176"/>
      <c r="N7" s="176"/>
      <c r="O7" s="177"/>
      <c r="P7" s="175">
        <f t="shared" ref="P7" si="0">IF(P8="","",IF(MONTH(P8)=MONTH(O8),"",P8))</f>
        <v>44197</v>
      </c>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50">
        <v>44186</v>
      </c>
      <c r="F8" s="50">
        <f>E8+1</f>
        <v>44187</v>
      </c>
      <c r="G8" s="50">
        <f t="shared" ref="G8:AF8" si="1">F8+1</f>
        <v>44188</v>
      </c>
      <c r="H8" s="50">
        <f t="shared" si="1"/>
        <v>44189</v>
      </c>
      <c r="I8" s="50">
        <f t="shared" si="1"/>
        <v>44190</v>
      </c>
      <c r="J8" s="61">
        <f t="shared" si="1"/>
        <v>44191</v>
      </c>
      <c r="K8" s="61">
        <f t="shared" si="1"/>
        <v>44192</v>
      </c>
      <c r="L8" s="50">
        <f t="shared" si="1"/>
        <v>44193</v>
      </c>
      <c r="M8" s="57">
        <f t="shared" si="1"/>
        <v>44194</v>
      </c>
      <c r="N8" s="50">
        <f t="shared" si="1"/>
        <v>44195</v>
      </c>
      <c r="O8" s="50">
        <f t="shared" si="1"/>
        <v>44196</v>
      </c>
      <c r="P8" s="68">
        <f t="shared" si="1"/>
        <v>44197</v>
      </c>
      <c r="Q8" s="61">
        <f t="shared" si="1"/>
        <v>44198</v>
      </c>
      <c r="R8" s="61">
        <f t="shared" si="1"/>
        <v>44199</v>
      </c>
      <c r="S8" s="50">
        <f t="shared" si="1"/>
        <v>44200</v>
      </c>
      <c r="T8" s="50">
        <f t="shared" si="1"/>
        <v>44201</v>
      </c>
      <c r="U8" s="50">
        <f t="shared" si="1"/>
        <v>44202</v>
      </c>
      <c r="V8" s="50">
        <f t="shared" si="1"/>
        <v>44203</v>
      </c>
      <c r="W8" s="50">
        <f t="shared" si="1"/>
        <v>44204</v>
      </c>
      <c r="X8" s="61">
        <f t="shared" si="1"/>
        <v>44205</v>
      </c>
      <c r="Y8" s="61">
        <f t="shared" si="1"/>
        <v>44206</v>
      </c>
      <c r="Z8" s="61">
        <f t="shared" si="1"/>
        <v>44207</v>
      </c>
      <c r="AA8" s="50">
        <f t="shared" si="1"/>
        <v>44208</v>
      </c>
      <c r="AB8" s="50">
        <f t="shared" si="1"/>
        <v>44209</v>
      </c>
      <c r="AC8" s="50">
        <f t="shared" si="1"/>
        <v>44210</v>
      </c>
      <c r="AD8" s="50">
        <f t="shared" si="1"/>
        <v>44211</v>
      </c>
      <c r="AE8" s="61">
        <f t="shared" si="1"/>
        <v>44212</v>
      </c>
      <c r="AF8" s="61">
        <f t="shared" si="1"/>
        <v>44213</v>
      </c>
      <c r="AG8" s="50">
        <f>IF(AF8="","",IF(DAY($E$8)=1,IF(AF8=EOMONTH(DATE(YEAR($E$8),MONTH($E$8)-1,1),1),"",AF8+1),IF(DAY(AF8+1)=DAY($E$8),"",AF8+1)))</f>
        <v>44214</v>
      </c>
      <c r="AH8" s="50">
        <f>IF(AG8="","",IF(DAY($E$8)=1,IF(AG8=EOMONTH(DATE(YEAR($E$8),MONTH($E$8)-1,1),1),"",AG8+1),IF(DAY(AG8+1)=DAY($E$8),"",AG8+1)))</f>
        <v>44215</v>
      </c>
      <c r="AI8" s="50">
        <f>IF(AH8="","",IF(DAY($E$8)=1,IF(AH8=EOMONTH(DATE(YEAR($E$8),MONTH($E$8)-1,1),1),"",AH8+1),IF(DAY(AH8+1)=DAY($E$8),"",AH8+1)))</f>
        <v>44216</v>
      </c>
      <c r="AJ8" s="143"/>
      <c r="AK8" s="143"/>
      <c r="AL8" s="146"/>
      <c r="AM8" s="151" t="str">
        <f>【情報入力シート】!C8</f>
        <v>(4週7閉所)</v>
      </c>
      <c r="AN8" s="152"/>
      <c r="AO8" s="153"/>
    </row>
    <row r="9" spans="2:44" ht="14.1" customHeight="1" thickBot="1" x14ac:dyDescent="0.2">
      <c r="B9" s="171"/>
      <c r="C9" s="174"/>
      <c r="D9" s="174"/>
      <c r="E9" s="51" t="str">
        <f>TEXT(E8,"aaa")</f>
        <v>月</v>
      </c>
      <c r="F9" s="51" t="str">
        <f t="shared" ref="F9:AI9" si="2">TEXT(F8,"aaa")</f>
        <v>火</v>
      </c>
      <c r="G9" s="51" t="str">
        <f t="shared" si="2"/>
        <v>水</v>
      </c>
      <c r="H9" s="51" t="str">
        <f t="shared" si="2"/>
        <v>木</v>
      </c>
      <c r="I9" s="51" t="str">
        <f t="shared" si="2"/>
        <v>金</v>
      </c>
      <c r="J9" s="62" t="str">
        <f t="shared" si="2"/>
        <v>土</v>
      </c>
      <c r="K9" s="62" t="str">
        <f t="shared" si="2"/>
        <v>日</v>
      </c>
      <c r="L9" s="51" t="str">
        <f t="shared" si="2"/>
        <v>月</v>
      </c>
      <c r="M9" s="51" t="str">
        <f t="shared" si="2"/>
        <v>火</v>
      </c>
      <c r="N9" s="51" t="str">
        <f t="shared" si="2"/>
        <v>水</v>
      </c>
      <c r="O9" s="51" t="str">
        <f t="shared" si="2"/>
        <v>木</v>
      </c>
      <c r="P9" s="62" t="str">
        <f t="shared" si="2"/>
        <v>金</v>
      </c>
      <c r="Q9" s="62" t="str">
        <f t="shared" si="2"/>
        <v>土</v>
      </c>
      <c r="R9" s="62" t="str">
        <f t="shared" si="2"/>
        <v>日</v>
      </c>
      <c r="S9" s="51" t="str">
        <f t="shared" si="2"/>
        <v>月</v>
      </c>
      <c r="T9" s="51" t="str">
        <f t="shared" si="2"/>
        <v>火</v>
      </c>
      <c r="U9" s="51" t="str">
        <f t="shared" si="2"/>
        <v>水</v>
      </c>
      <c r="V9" s="51" t="str">
        <f t="shared" si="2"/>
        <v>木</v>
      </c>
      <c r="W9" s="51" t="str">
        <f t="shared" si="2"/>
        <v>金</v>
      </c>
      <c r="X9" s="62" t="str">
        <f t="shared" si="2"/>
        <v>土</v>
      </c>
      <c r="Y9" s="62" t="str">
        <f t="shared" si="2"/>
        <v>日</v>
      </c>
      <c r="Z9" s="62" t="str">
        <f t="shared" si="2"/>
        <v>月</v>
      </c>
      <c r="AA9" s="51" t="str">
        <f t="shared" si="2"/>
        <v>火</v>
      </c>
      <c r="AB9" s="51" t="str">
        <f t="shared" si="2"/>
        <v>水</v>
      </c>
      <c r="AC9" s="51" t="str">
        <f t="shared" si="2"/>
        <v>木</v>
      </c>
      <c r="AD9" s="51" t="str">
        <f t="shared" si="2"/>
        <v>金</v>
      </c>
      <c r="AE9" s="62" t="str">
        <f t="shared" si="2"/>
        <v>土</v>
      </c>
      <c r="AF9" s="62" t="str">
        <f t="shared" si="2"/>
        <v>日</v>
      </c>
      <c r="AG9" s="51" t="str">
        <f t="shared" si="2"/>
        <v>月</v>
      </c>
      <c r="AH9" s="51" t="str">
        <f t="shared" si="2"/>
        <v>火</v>
      </c>
      <c r="AI9" s="51" t="str">
        <f t="shared" si="2"/>
        <v>水</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52"/>
      <c r="F10" s="52"/>
      <c r="G10" s="52"/>
      <c r="H10" s="52"/>
      <c r="I10" s="52"/>
      <c r="J10" s="63"/>
      <c r="K10" s="63"/>
      <c r="L10" s="52"/>
      <c r="M10" s="52"/>
      <c r="N10" s="52"/>
      <c r="O10" s="52"/>
      <c r="P10" s="63"/>
      <c r="Q10" s="63"/>
      <c r="R10" s="63"/>
      <c r="S10" s="52"/>
      <c r="T10" s="52"/>
      <c r="U10" s="52"/>
      <c r="V10" s="52"/>
      <c r="W10" s="52"/>
      <c r="X10" s="63"/>
      <c r="Y10" s="63"/>
      <c r="Z10" s="63"/>
      <c r="AA10" s="52"/>
      <c r="AB10" s="52"/>
      <c r="AC10" s="52"/>
      <c r="AD10" s="52"/>
      <c r="AE10" s="63"/>
      <c r="AF10" s="63"/>
      <c r="AG10" s="52"/>
      <c r="AH10" s="52"/>
      <c r="AI10" s="52"/>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53"/>
      <c r="F11" s="53"/>
      <c r="G11" s="53"/>
      <c r="H11" s="53"/>
      <c r="I11" s="53"/>
      <c r="J11" s="64"/>
      <c r="K11" s="64"/>
      <c r="L11" s="53"/>
      <c r="M11" s="53"/>
      <c r="N11" s="53"/>
      <c r="O11" s="53"/>
      <c r="P11" s="64"/>
      <c r="Q11" s="64"/>
      <c r="R11" s="64"/>
      <c r="S11" s="53"/>
      <c r="T11" s="53"/>
      <c r="U11" s="53"/>
      <c r="V11" s="53"/>
      <c r="W11" s="53"/>
      <c r="X11" s="64"/>
      <c r="Y11" s="64"/>
      <c r="Z11" s="64"/>
      <c r="AA11" s="53"/>
      <c r="AB11" s="53"/>
      <c r="AC11" s="53"/>
      <c r="AD11" s="53"/>
      <c r="AE11" s="64"/>
      <c r="AF11" s="64"/>
      <c r="AG11" s="53"/>
      <c r="AH11" s="53"/>
      <c r="AI11" s="53"/>
      <c r="AJ11" s="129"/>
      <c r="AK11" s="129"/>
      <c r="AL11" s="132"/>
      <c r="AM11" s="134"/>
      <c r="AN11" s="140"/>
      <c r="AO11" s="124"/>
    </row>
    <row r="12" spans="2:44" ht="14.1" customHeight="1" x14ac:dyDescent="0.15">
      <c r="B12" s="24">
        <f>【情報入力シート】!C19</f>
        <v>0</v>
      </c>
      <c r="C12" s="13"/>
      <c r="D12" s="187"/>
      <c r="E12" s="54"/>
      <c r="F12" s="54"/>
      <c r="G12" s="54"/>
      <c r="H12" s="54"/>
      <c r="I12" s="54"/>
      <c r="J12" s="65"/>
      <c r="K12" s="65"/>
      <c r="L12" s="54"/>
      <c r="M12" s="54"/>
      <c r="N12" s="54"/>
      <c r="O12" s="54"/>
      <c r="P12" s="65"/>
      <c r="Q12" s="65"/>
      <c r="R12" s="65"/>
      <c r="S12" s="54"/>
      <c r="T12" s="54"/>
      <c r="U12" s="54"/>
      <c r="V12" s="54"/>
      <c r="W12" s="54"/>
      <c r="X12" s="65"/>
      <c r="Y12" s="65"/>
      <c r="Z12" s="65"/>
      <c r="AA12" s="54"/>
      <c r="AB12" s="54"/>
      <c r="AC12" s="54"/>
      <c r="AD12" s="54"/>
      <c r="AE12" s="65"/>
      <c r="AF12" s="65"/>
      <c r="AG12" s="54"/>
      <c r="AH12" s="54"/>
      <c r="AI12" s="54"/>
      <c r="AJ12" s="129"/>
      <c r="AK12" s="129"/>
      <c r="AL12" s="132"/>
      <c r="AM12" s="189"/>
      <c r="AN12" s="140"/>
      <c r="AO12" s="124"/>
    </row>
    <row r="13" spans="2:44" ht="14.1" customHeight="1" x14ac:dyDescent="0.15">
      <c r="B13" s="22">
        <f>【情報入力シート】!C20</f>
        <v>0</v>
      </c>
      <c r="C13" s="14" t="str">
        <f>【情報入力シート】!$C$3&amp;"従事"</f>
        <v>○○○○○○新築工事従事</v>
      </c>
      <c r="D13" s="184"/>
      <c r="E13" s="55"/>
      <c r="F13" s="55"/>
      <c r="G13" s="55"/>
      <c r="H13" s="55"/>
      <c r="I13" s="55"/>
      <c r="J13" s="66"/>
      <c r="K13" s="66"/>
      <c r="L13" s="55"/>
      <c r="M13" s="55"/>
      <c r="N13" s="55"/>
      <c r="O13" s="55"/>
      <c r="P13" s="66"/>
      <c r="Q13" s="66"/>
      <c r="R13" s="66"/>
      <c r="S13" s="55"/>
      <c r="T13" s="55"/>
      <c r="U13" s="55"/>
      <c r="V13" s="55"/>
      <c r="W13" s="55"/>
      <c r="X13" s="66"/>
      <c r="Y13" s="66"/>
      <c r="Z13" s="66"/>
      <c r="AA13" s="55"/>
      <c r="AB13" s="55"/>
      <c r="AC13" s="55"/>
      <c r="AD13" s="55"/>
      <c r="AE13" s="66"/>
      <c r="AF13" s="66"/>
      <c r="AG13" s="55"/>
      <c r="AH13" s="55"/>
      <c r="AI13" s="55"/>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53"/>
      <c r="F14" s="53"/>
      <c r="G14" s="53"/>
      <c r="H14" s="53"/>
      <c r="I14" s="53"/>
      <c r="J14" s="64"/>
      <c r="K14" s="64"/>
      <c r="L14" s="53"/>
      <c r="M14" s="53"/>
      <c r="N14" s="53"/>
      <c r="O14" s="53"/>
      <c r="P14" s="67"/>
      <c r="Q14" s="64"/>
      <c r="R14" s="64"/>
      <c r="S14" s="53"/>
      <c r="T14" s="53"/>
      <c r="U14" s="53"/>
      <c r="V14" s="53"/>
      <c r="W14" s="53"/>
      <c r="X14" s="64"/>
      <c r="Y14" s="64"/>
      <c r="Z14" s="64"/>
      <c r="AA14" s="53"/>
      <c r="AB14" s="53"/>
      <c r="AC14" s="53"/>
      <c r="AD14" s="53"/>
      <c r="AE14" s="64"/>
      <c r="AF14" s="64"/>
      <c r="AG14" s="53"/>
      <c r="AH14" s="53"/>
      <c r="AI14" s="53"/>
      <c r="AJ14" s="131"/>
      <c r="AK14" s="131"/>
      <c r="AL14" s="138"/>
      <c r="AM14" s="134"/>
      <c r="AN14" s="135"/>
      <c r="AO14" s="137"/>
    </row>
    <row r="15" spans="2:44" ht="14.1" customHeight="1" x14ac:dyDescent="0.15">
      <c r="B15" s="24">
        <f>【情報入力シート】!C22</f>
        <v>0</v>
      </c>
      <c r="C15" s="13"/>
      <c r="D15" s="187"/>
      <c r="E15" s="54"/>
      <c r="F15" s="54"/>
      <c r="G15" s="54"/>
      <c r="H15" s="54"/>
      <c r="I15" s="54"/>
      <c r="J15" s="65"/>
      <c r="K15" s="65"/>
      <c r="L15" s="54"/>
      <c r="M15" s="54"/>
      <c r="N15" s="54"/>
      <c r="O15" s="96"/>
      <c r="P15" s="65"/>
      <c r="Q15" s="97"/>
      <c r="R15" s="65"/>
      <c r="S15" s="54"/>
      <c r="T15" s="54"/>
      <c r="U15" s="54"/>
      <c r="V15" s="54"/>
      <c r="W15" s="54"/>
      <c r="X15" s="65"/>
      <c r="Y15" s="65"/>
      <c r="Z15" s="65"/>
      <c r="AA15" s="54"/>
      <c r="AB15" s="54"/>
      <c r="AC15" s="54"/>
      <c r="AD15" s="54"/>
      <c r="AE15" s="65"/>
      <c r="AF15" s="65"/>
      <c r="AG15" s="54"/>
      <c r="AH15" s="54"/>
      <c r="AI15" s="54"/>
      <c r="AJ15" s="131"/>
      <c r="AK15" s="131"/>
      <c r="AL15" s="138"/>
      <c r="AM15" s="134"/>
      <c r="AN15" s="135"/>
      <c r="AO15" s="137"/>
    </row>
    <row r="16" spans="2:44" ht="14.1" customHeight="1" x14ac:dyDescent="0.15">
      <c r="B16" s="22">
        <f>【情報入力シート】!C23</f>
        <v>0</v>
      </c>
      <c r="C16" s="14" t="str">
        <f>【情報入力シート】!$C$3&amp;"従事"</f>
        <v>○○○○○○新築工事従事</v>
      </c>
      <c r="D16" s="184"/>
      <c r="E16" s="55"/>
      <c r="F16" s="55"/>
      <c r="G16" s="55"/>
      <c r="H16" s="55"/>
      <c r="I16" s="55"/>
      <c r="J16" s="66"/>
      <c r="K16" s="66"/>
      <c r="L16" s="55"/>
      <c r="M16" s="55"/>
      <c r="N16" s="55"/>
      <c r="O16" s="55"/>
      <c r="P16" s="93"/>
      <c r="Q16" s="66"/>
      <c r="R16" s="66"/>
      <c r="S16" s="55"/>
      <c r="T16" s="55"/>
      <c r="U16" s="55"/>
      <c r="V16" s="55"/>
      <c r="W16" s="55"/>
      <c r="X16" s="66"/>
      <c r="Y16" s="66"/>
      <c r="Z16" s="66"/>
      <c r="AA16" s="55"/>
      <c r="AB16" s="55"/>
      <c r="AC16" s="55"/>
      <c r="AD16" s="55"/>
      <c r="AE16" s="66"/>
      <c r="AF16" s="66"/>
      <c r="AG16" s="55"/>
      <c r="AH16" s="55"/>
      <c r="AI16" s="55"/>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85"/>
      <c r="E17" s="53"/>
      <c r="F17" s="53"/>
      <c r="G17" s="53"/>
      <c r="H17" s="53"/>
      <c r="I17" s="53"/>
      <c r="J17" s="64"/>
      <c r="K17" s="64"/>
      <c r="L17" s="53"/>
      <c r="M17" s="53"/>
      <c r="N17" s="53"/>
      <c r="O17" s="53"/>
      <c r="P17" s="64"/>
      <c r="Q17" s="64"/>
      <c r="R17" s="64"/>
      <c r="S17" s="53"/>
      <c r="T17" s="53"/>
      <c r="U17" s="53"/>
      <c r="V17" s="53"/>
      <c r="W17" s="53"/>
      <c r="X17" s="64"/>
      <c r="Y17" s="64"/>
      <c r="Z17" s="64"/>
      <c r="AA17" s="53"/>
      <c r="AB17" s="53"/>
      <c r="AC17" s="53"/>
      <c r="AD17" s="53"/>
      <c r="AE17" s="64"/>
      <c r="AF17" s="64"/>
      <c r="AG17" s="53"/>
      <c r="AH17" s="53"/>
      <c r="AI17" s="53"/>
      <c r="AJ17" s="131"/>
      <c r="AK17" s="131"/>
      <c r="AL17" s="138"/>
      <c r="AM17" s="134"/>
      <c r="AN17" s="135"/>
      <c r="AO17" s="137"/>
    </row>
    <row r="18" spans="2:44" ht="14.1" customHeight="1" x14ac:dyDescent="0.15">
      <c r="B18" s="24">
        <f>【情報入力シート】!C25</f>
        <v>0</v>
      </c>
      <c r="C18" s="13"/>
      <c r="D18" s="187"/>
      <c r="E18" s="54"/>
      <c r="F18" s="54"/>
      <c r="G18" s="54"/>
      <c r="H18" s="54"/>
      <c r="I18" s="54"/>
      <c r="J18" s="65"/>
      <c r="K18" s="65"/>
      <c r="L18" s="54"/>
      <c r="M18" s="54"/>
      <c r="N18" s="54"/>
      <c r="O18" s="54"/>
      <c r="P18" s="65"/>
      <c r="Q18" s="65"/>
      <c r="R18" s="65"/>
      <c r="S18" s="54"/>
      <c r="T18" s="54"/>
      <c r="U18" s="54"/>
      <c r="V18" s="54"/>
      <c r="W18" s="54"/>
      <c r="X18" s="65"/>
      <c r="Y18" s="65"/>
      <c r="Z18" s="65"/>
      <c r="AA18" s="54"/>
      <c r="AB18" s="54"/>
      <c r="AC18" s="54"/>
      <c r="AD18" s="54"/>
      <c r="AE18" s="65"/>
      <c r="AF18" s="65"/>
      <c r="AG18" s="54"/>
      <c r="AH18" s="54"/>
      <c r="AI18" s="54"/>
      <c r="AJ18" s="131"/>
      <c r="AK18" s="131"/>
      <c r="AL18" s="138"/>
      <c r="AM18" s="134"/>
      <c r="AN18" s="135"/>
      <c r="AO18" s="137"/>
    </row>
    <row r="19" spans="2:44" ht="14.1" customHeight="1" x14ac:dyDescent="0.15">
      <c r="B19" s="22">
        <f>【情報入力シート】!C26</f>
        <v>0</v>
      </c>
      <c r="C19" s="14" t="str">
        <f>【情報入力シート】!$C$3&amp;"従事"</f>
        <v>○○○○○○新築工事従事</v>
      </c>
      <c r="D19" s="184"/>
      <c r="E19" s="55"/>
      <c r="F19" s="55"/>
      <c r="G19" s="55"/>
      <c r="H19" s="55"/>
      <c r="I19" s="55"/>
      <c r="J19" s="66"/>
      <c r="K19" s="66"/>
      <c r="L19" s="55"/>
      <c r="M19" s="55"/>
      <c r="N19" s="55"/>
      <c r="O19" s="55"/>
      <c r="P19" s="66"/>
      <c r="Q19" s="66"/>
      <c r="R19" s="66"/>
      <c r="S19" s="55"/>
      <c r="T19" s="55"/>
      <c r="U19" s="55"/>
      <c r="V19" s="55"/>
      <c r="W19" s="55"/>
      <c r="X19" s="66"/>
      <c r="Y19" s="66"/>
      <c r="Z19" s="66"/>
      <c r="AA19" s="55"/>
      <c r="AB19" s="55"/>
      <c r="AC19" s="55"/>
      <c r="AD19" s="55"/>
      <c r="AE19" s="66"/>
      <c r="AF19" s="66"/>
      <c r="AG19" s="55"/>
      <c r="AH19" s="55"/>
      <c r="AI19" s="55"/>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85"/>
      <c r="E20" s="53"/>
      <c r="F20" s="53"/>
      <c r="G20" s="53"/>
      <c r="H20" s="53"/>
      <c r="I20" s="53"/>
      <c r="J20" s="64"/>
      <c r="K20" s="64"/>
      <c r="L20" s="53"/>
      <c r="M20" s="53"/>
      <c r="N20" s="53"/>
      <c r="O20" s="53"/>
      <c r="P20" s="64"/>
      <c r="Q20" s="64"/>
      <c r="R20" s="64"/>
      <c r="S20" s="53"/>
      <c r="T20" s="53"/>
      <c r="U20" s="53"/>
      <c r="V20" s="53"/>
      <c r="W20" s="53"/>
      <c r="X20" s="64"/>
      <c r="Y20" s="64"/>
      <c r="Z20" s="64"/>
      <c r="AA20" s="53"/>
      <c r="AB20" s="53"/>
      <c r="AC20" s="53"/>
      <c r="AD20" s="53"/>
      <c r="AE20" s="64"/>
      <c r="AF20" s="64"/>
      <c r="AG20" s="53"/>
      <c r="AH20" s="53"/>
      <c r="AI20" s="53"/>
      <c r="AJ20" s="131"/>
      <c r="AK20" s="131"/>
      <c r="AL20" s="138"/>
      <c r="AM20" s="134"/>
      <c r="AN20" s="135"/>
      <c r="AO20" s="137"/>
    </row>
    <row r="21" spans="2:44" ht="14.1" customHeight="1" x14ac:dyDescent="0.15">
      <c r="B21" s="24">
        <f>【情報入力シート】!C28</f>
        <v>0</v>
      </c>
      <c r="C21" s="13"/>
      <c r="D21" s="187"/>
      <c r="E21" s="54"/>
      <c r="F21" s="54"/>
      <c r="G21" s="54"/>
      <c r="H21" s="54"/>
      <c r="I21" s="54"/>
      <c r="J21" s="65"/>
      <c r="K21" s="65"/>
      <c r="L21" s="54"/>
      <c r="M21" s="54"/>
      <c r="N21" s="54"/>
      <c r="O21" s="54"/>
      <c r="P21" s="65"/>
      <c r="Q21" s="65"/>
      <c r="R21" s="65"/>
      <c r="S21" s="54"/>
      <c r="T21" s="54"/>
      <c r="U21" s="54"/>
      <c r="V21" s="54"/>
      <c r="W21" s="54"/>
      <c r="X21" s="65"/>
      <c r="Y21" s="65"/>
      <c r="Z21" s="65"/>
      <c r="AA21" s="54"/>
      <c r="AB21" s="54"/>
      <c r="AC21" s="54"/>
      <c r="AD21" s="54"/>
      <c r="AE21" s="65"/>
      <c r="AF21" s="65"/>
      <c r="AG21" s="54"/>
      <c r="AH21" s="54"/>
      <c r="AI21" s="54"/>
      <c r="AJ21" s="131"/>
      <c r="AK21" s="131"/>
      <c r="AL21" s="138"/>
      <c r="AM21" s="134"/>
      <c r="AN21" s="135"/>
      <c r="AO21" s="137"/>
    </row>
    <row r="22" spans="2:44" ht="14.1" customHeight="1" x14ac:dyDescent="0.15">
      <c r="B22" s="22">
        <f>【情報入力シート】!C29</f>
        <v>0</v>
      </c>
      <c r="C22" s="14" t="str">
        <f>【情報入力シート】!$C$3&amp;"従事"</f>
        <v>○○○○○○新築工事従事</v>
      </c>
      <c r="D22" s="184"/>
      <c r="E22" s="55"/>
      <c r="F22" s="55"/>
      <c r="G22" s="55"/>
      <c r="H22" s="55"/>
      <c r="I22" s="55"/>
      <c r="J22" s="66"/>
      <c r="K22" s="66"/>
      <c r="L22" s="55"/>
      <c r="M22" s="55"/>
      <c r="N22" s="55"/>
      <c r="O22" s="55"/>
      <c r="P22" s="66"/>
      <c r="Q22" s="66"/>
      <c r="R22" s="66"/>
      <c r="S22" s="55"/>
      <c r="T22" s="55"/>
      <c r="U22" s="55"/>
      <c r="V22" s="55"/>
      <c r="W22" s="55"/>
      <c r="X22" s="66"/>
      <c r="Y22" s="66"/>
      <c r="Z22" s="66"/>
      <c r="AA22" s="55"/>
      <c r="AB22" s="55"/>
      <c r="AC22" s="55"/>
      <c r="AD22" s="55"/>
      <c r="AE22" s="66"/>
      <c r="AF22" s="66"/>
      <c r="AG22" s="55"/>
      <c r="AH22" s="55"/>
      <c r="AI22" s="55"/>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85"/>
      <c r="E23" s="53"/>
      <c r="F23" s="53"/>
      <c r="G23" s="53"/>
      <c r="H23" s="53"/>
      <c r="I23" s="53"/>
      <c r="J23" s="64"/>
      <c r="K23" s="64"/>
      <c r="L23" s="53"/>
      <c r="M23" s="53"/>
      <c r="N23" s="53"/>
      <c r="O23" s="53"/>
      <c r="P23" s="64"/>
      <c r="Q23" s="64"/>
      <c r="R23" s="64"/>
      <c r="S23" s="53"/>
      <c r="T23" s="53"/>
      <c r="U23" s="53"/>
      <c r="V23" s="53"/>
      <c r="W23" s="53"/>
      <c r="X23" s="64"/>
      <c r="Y23" s="64"/>
      <c r="Z23" s="64"/>
      <c r="AA23" s="53"/>
      <c r="AB23" s="53"/>
      <c r="AC23" s="53"/>
      <c r="AD23" s="53"/>
      <c r="AE23" s="64"/>
      <c r="AF23" s="64"/>
      <c r="AG23" s="53"/>
      <c r="AH23" s="53"/>
      <c r="AI23" s="53"/>
      <c r="AJ23" s="131"/>
      <c r="AK23" s="131"/>
      <c r="AL23" s="138"/>
      <c r="AM23" s="134"/>
      <c r="AN23" s="135"/>
      <c r="AO23" s="137"/>
    </row>
    <row r="24" spans="2:44" ht="14.1" customHeight="1" x14ac:dyDescent="0.15">
      <c r="B24" s="24">
        <f>【情報入力シート】!C31</f>
        <v>0</v>
      </c>
      <c r="C24" s="13"/>
      <c r="D24" s="187"/>
      <c r="E24" s="54"/>
      <c r="F24" s="54"/>
      <c r="G24" s="54"/>
      <c r="H24" s="54"/>
      <c r="I24" s="54"/>
      <c r="J24" s="65"/>
      <c r="K24" s="65"/>
      <c r="L24" s="54"/>
      <c r="M24" s="54"/>
      <c r="N24" s="54"/>
      <c r="O24" s="54"/>
      <c r="P24" s="65"/>
      <c r="Q24" s="65"/>
      <c r="R24" s="65"/>
      <c r="S24" s="54"/>
      <c r="T24" s="54"/>
      <c r="U24" s="54"/>
      <c r="V24" s="54"/>
      <c r="W24" s="54"/>
      <c r="X24" s="65"/>
      <c r="Y24" s="65"/>
      <c r="Z24" s="65"/>
      <c r="AA24" s="54"/>
      <c r="AB24" s="54"/>
      <c r="AC24" s="54"/>
      <c r="AD24" s="54"/>
      <c r="AE24" s="65"/>
      <c r="AF24" s="65"/>
      <c r="AG24" s="54"/>
      <c r="AH24" s="54"/>
      <c r="AI24" s="54"/>
      <c r="AJ24" s="131"/>
      <c r="AK24" s="131"/>
      <c r="AL24" s="138"/>
      <c r="AM24" s="134"/>
      <c r="AN24" s="135"/>
      <c r="AO24" s="137"/>
    </row>
    <row r="25" spans="2:44" ht="14.1" customHeight="1" x14ac:dyDescent="0.15">
      <c r="B25" s="22">
        <f>【情報入力シート】!C32</f>
        <v>0</v>
      </c>
      <c r="C25" s="14" t="str">
        <f>【情報入力シート】!$C$3&amp;"従事"</f>
        <v>○○○○○○新築工事従事</v>
      </c>
      <c r="D25" s="184"/>
      <c r="E25" s="92"/>
      <c r="F25" s="92"/>
      <c r="G25" s="92"/>
      <c r="H25" s="92"/>
      <c r="I25" s="92"/>
      <c r="J25" s="93"/>
      <c r="K25" s="93"/>
      <c r="L25" s="92"/>
      <c r="M25" s="92"/>
      <c r="N25" s="92"/>
      <c r="O25" s="92"/>
      <c r="P25" s="93"/>
      <c r="Q25" s="93"/>
      <c r="R25" s="93"/>
      <c r="S25" s="92"/>
      <c r="T25" s="92"/>
      <c r="U25" s="92"/>
      <c r="V25" s="92"/>
      <c r="W25" s="92"/>
      <c r="X25" s="93"/>
      <c r="Y25" s="93"/>
      <c r="Z25" s="93"/>
      <c r="AA25" s="92"/>
      <c r="AB25" s="92"/>
      <c r="AC25" s="92"/>
      <c r="AD25" s="92"/>
      <c r="AE25" s="93"/>
      <c r="AF25" s="93"/>
      <c r="AG25" s="92"/>
      <c r="AH25" s="92"/>
      <c r="AI25" s="92"/>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85"/>
      <c r="E26" s="53"/>
      <c r="F26" s="53"/>
      <c r="G26" s="53"/>
      <c r="H26" s="53"/>
      <c r="I26" s="53"/>
      <c r="J26" s="64"/>
      <c r="K26" s="64"/>
      <c r="L26" s="53"/>
      <c r="M26" s="53"/>
      <c r="N26" s="53"/>
      <c r="O26" s="53"/>
      <c r="P26" s="64"/>
      <c r="Q26" s="64"/>
      <c r="R26" s="64"/>
      <c r="S26" s="53"/>
      <c r="T26" s="53"/>
      <c r="U26" s="53"/>
      <c r="V26" s="53"/>
      <c r="W26" s="53"/>
      <c r="X26" s="64"/>
      <c r="Y26" s="64"/>
      <c r="Z26" s="64"/>
      <c r="AA26" s="53"/>
      <c r="AB26" s="53"/>
      <c r="AC26" s="53"/>
      <c r="AD26" s="53"/>
      <c r="AE26" s="64"/>
      <c r="AF26" s="64"/>
      <c r="AG26" s="53"/>
      <c r="AH26" s="53"/>
      <c r="AI26" s="53"/>
      <c r="AJ26" s="131"/>
      <c r="AK26" s="131"/>
      <c r="AL26" s="138"/>
      <c r="AM26" s="134"/>
      <c r="AN26" s="135"/>
      <c r="AO26" s="137"/>
    </row>
    <row r="27" spans="2:44" ht="14.1" customHeight="1" x14ac:dyDescent="0.15">
      <c r="B27" s="24">
        <f>【情報入力シート】!C34</f>
        <v>0</v>
      </c>
      <c r="C27" s="13"/>
      <c r="D27" s="187"/>
      <c r="E27" s="56"/>
      <c r="F27" s="56"/>
      <c r="G27" s="56"/>
      <c r="H27" s="56"/>
      <c r="I27" s="56"/>
      <c r="J27" s="67"/>
      <c r="K27" s="67"/>
      <c r="L27" s="56"/>
      <c r="M27" s="56"/>
      <c r="N27" s="56"/>
      <c r="O27" s="56"/>
      <c r="P27" s="67"/>
      <c r="Q27" s="67"/>
      <c r="R27" s="67"/>
      <c r="S27" s="56"/>
      <c r="T27" s="56"/>
      <c r="U27" s="56"/>
      <c r="V27" s="56"/>
      <c r="W27" s="56"/>
      <c r="X27" s="67"/>
      <c r="Y27" s="67"/>
      <c r="Z27" s="67"/>
      <c r="AA27" s="56"/>
      <c r="AB27" s="56"/>
      <c r="AC27" s="56"/>
      <c r="AD27" s="56"/>
      <c r="AE27" s="67"/>
      <c r="AF27" s="67"/>
      <c r="AG27" s="56"/>
      <c r="AH27" s="56"/>
      <c r="AI27" s="56"/>
      <c r="AJ27" s="131"/>
      <c r="AK27" s="131"/>
      <c r="AL27" s="138"/>
      <c r="AM27" s="134"/>
      <c r="AN27" s="135"/>
      <c r="AO27" s="137"/>
    </row>
    <row r="28" spans="2:44" ht="14.1" customHeight="1" x14ac:dyDescent="0.15">
      <c r="B28" s="22">
        <f>【情報入力シート】!C35</f>
        <v>0</v>
      </c>
      <c r="C28" s="14" t="str">
        <f>【情報入力シート】!$C$3&amp;"従事"</f>
        <v>○○○○○○新築工事従事</v>
      </c>
      <c r="D28" s="184"/>
      <c r="E28" s="55"/>
      <c r="F28" s="55"/>
      <c r="G28" s="55"/>
      <c r="H28" s="55"/>
      <c r="I28" s="55"/>
      <c r="J28" s="66"/>
      <c r="K28" s="66"/>
      <c r="L28" s="55"/>
      <c r="M28" s="55"/>
      <c r="N28" s="55"/>
      <c r="O28" s="55"/>
      <c r="P28" s="66"/>
      <c r="Q28" s="66"/>
      <c r="R28" s="66"/>
      <c r="S28" s="55"/>
      <c r="T28" s="55"/>
      <c r="U28" s="55"/>
      <c r="V28" s="55"/>
      <c r="W28" s="55"/>
      <c r="X28" s="66"/>
      <c r="Y28" s="66"/>
      <c r="Z28" s="66"/>
      <c r="AA28" s="55"/>
      <c r="AB28" s="55"/>
      <c r="AC28" s="55"/>
      <c r="AD28" s="55"/>
      <c r="AE28" s="66"/>
      <c r="AF28" s="66"/>
      <c r="AG28" s="55"/>
      <c r="AH28" s="55"/>
      <c r="AI28" s="55"/>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85"/>
      <c r="E29" s="53"/>
      <c r="F29" s="53"/>
      <c r="G29" s="53"/>
      <c r="H29" s="53"/>
      <c r="I29" s="53"/>
      <c r="J29" s="64"/>
      <c r="K29" s="64"/>
      <c r="L29" s="53"/>
      <c r="M29" s="53"/>
      <c r="N29" s="53"/>
      <c r="O29" s="53"/>
      <c r="P29" s="64"/>
      <c r="Q29" s="64"/>
      <c r="R29" s="64"/>
      <c r="S29" s="53"/>
      <c r="T29" s="53"/>
      <c r="U29" s="53"/>
      <c r="V29" s="53"/>
      <c r="W29" s="53"/>
      <c r="X29" s="64"/>
      <c r="Y29" s="64"/>
      <c r="Z29" s="64"/>
      <c r="AA29" s="53"/>
      <c r="AB29" s="53"/>
      <c r="AC29" s="53"/>
      <c r="AD29" s="53"/>
      <c r="AE29" s="64"/>
      <c r="AF29" s="64"/>
      <c r="AG29" s="53"/>
      <c r="AH29" s="53"/>
      <c r="AI29" s="53"/>
      <c r="AJ29" s="131"/>
      <c r="AK29" s="131"/>
      <c r="AL29" s="138"/>
      <c r="AM29" s="134"/>
      <c r="AN29" s="135"/>
      <c r="AO29" s="137"/>
    </row>
    <row r="30" spans="2:44" ht="14.1" customHeight="1" x14ac:dyDescent="0.15">
      <c r="B30" s="24">
        <f>【情報入力シート】!C37</f>
        <v>0</v>
      </c>
      <c r="C30" s="13"/>
      <c r="D30" s="187"/>
      <c r="E30" s="54"/>
      <c r="F30" s="54"/>
      <c r="G30" s="54"/>
      <c r="H30" s="54"/>
      <c r="I30" s="54"/>
      <c r="J30" s="65"/>
      <c r="K30" s="65"/>
      <c r="L30" s="54"/>
      <c r="M30" s="54"/>
      <c r="N30" s="54"/>
      <c r="O30" s="54"/>
      <c r="P30" s="65"/>
      <c r="Q30" s="65"/>
      <c r="R30" s="65"/>
      <c r="S30" s="54"/>
      <c r="T30" s="54"/>
      <c r="U30" s="54"/>
      <c r="V30" s="54"/>
      <c r="W30" s="54"/>
      <c r="X30" s="65"/>
      <c r="Y30" s="65"/>
      <c r="Z30" s="65"/>
      <c r="AA30" s="54"/>
      <c r="AB30" s="54"/>
      <c r="AC30" s="54"/>
      <c r="AD30" s="54"/>
      <c r="AE30" s="65"/>
      <c r="AF30" s="65"/>
      <c r="AG30" s="54"/>
      <c r="AH30" s="54"/>
      <c r="AI30" s="54"/>
      <c r="AJ30" s="131"/>
      <c r="AK30" s="131"/>
      <c r="AL30" s="138"/>
      <c r="AM30" s="134"/>
      <c r="AN30" s="135"/>
      <c r="AO30" s="137"/>
    </row>
    <row r="31" spans="2:44" ht="14.1" customHeight="1" x14ac:dyDescent="0.15">
      <c r="B31" s="22">
        <f>【情報入力シート】!C38</f>
        <v>0</v>
      </c>
      <c r="C31" s="14" t="str">
        <f>【情報入力シート】!$C$3&amp;"従事"</f>
        <v>○○○○○○新築工事従事</v>
      </c>
      <c r="D31" s="184"/>
      <c r="E31" s="92"/>
      <c r="F31" s="92"/>
      <c r="G31" s="92"/>
      <c r="H31" s="92"/>
      <c r="I31" s="92"/>
      <c r="J31" s="93"/>
      <c r="K31" s="93"/>
      <c r="L31" s="92"/>
      <c r="M31" s="92"/>
      <c r="N31" s="92"/>
      <c r="O31" s="92"/>
      <c r="P31" s="93"/>
      <c r="Q31" s="93"/>
      <c r="R31" s="93"/>
      <c r="S31" s="92"/>
      <c r="T31" s="92"/>
      <c r="U31" s="92"/>
      <c r="V31" s="92"/>
      <c r="W31" s="92"/>
      <c r="X31" s="93"/>
      <c r="Y31" s="93"/>
      <c r="Z31" s="93"/>
      <c r="AA31" s="92"/>
      <c r="AB31" s="92"/>
      <c r="AC31" s="92"/>
      <c r="AD31" s="92"/>
      <c r="AE31" s="93"/>
      <c r="AF31" s="93"/>
      <c r="AG31" s="92"/>
      <c r="AH31" s="92"/>
      <c r="AI31" s="92"/>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85"/>
      <c r="E32" s="53"/>
      <c r="F32" s="53"/>
      <c r="G32" s="53"/>
      <c r="H32" s="53"/>
      <c r="I32" s="53"/>
      <c r="J32" s="64"/>
      <c r="K32" s="64"/>
      <c r="L32" s="53"/>
      <c r="M32" s="53"/>
      <c r="N32" s="53"/>
      <c r="O32" s="53"/>
      <c r="P32" s="64"/>
      <c r="Q32" s="64"/>
      <c r="R32" s="64"/>
      <c r="S32" s="53"/>
      <c r="T32" s="53"/>
      <c r="U32" s="53"/>
      <c r="V32" s="53"/>
      <c r="W32" s="53"/>
      <c r="X32" s="64"/>
      <c r="Y32" s="64"/>
      <c r="Z32" s="64"/>
      <c r="AA32" s="53"/>
      <c r="AB32" s="53"/>
      <c r="AC32" s="53"/>
      <c r="AD32" s="53"/>
      <c r="AE32" s="64"/>
      <c r="AF32" s="64"/>
      <c r="AG32" s="53"/>
      <c r="AH32" s="53"/>
      <c r="AI32" s="53"/>
      <c r="AJ32" s="131"/>
      <c r="AK32" s="131"/>
      <c r="AL32" s="138"/>
      <c r="AM32" s="134"/>
      <c r="AN32" s="135"/>
      <c r="AO32" s="137"/>
    </row>
    <row r="33" spans="2:44" ht="14.1" customHeight="1" x14ac:dyDescent="0.15">
      <c r="B33" s="24">
        <f>【情報入力シート】!C40</f>
        <v>0</v>
      </c>
      <c r="C33" s="13"/>
      <c r="D33" s="187"/>
      <c r="E33" s="56"/>
      <c r="F33" s="56"/>
      <c r="G33" s="56"/>
      <c r="H33" s="56"/>
      <c r="I33" s="56"/>
      <c r="J33" s="67"/>
      <c r="K33" s="67"/>
      <c r="L33" s="56"/>
      <c r="M33" s="56"/>
      <c r="N33" s="56"/>
      <c r="O33" s="56"/>
      <c r="P33" s="67"/>
      <c r="Q33" s="67"/>
      <c r="R33" s="67"/>
      <c r="S33" s="56"/>
      <c r="T33" s="56"/>
      <c r="U33" s="56"/>
      <c r="V33" s="56"/>
      <c r="W33" s="56"/>
      <c r="X33" s="67"/>
      <c r="Y33" s="67"/>
      <c r="Z33" s="67"/>
      <c r="AA33" s="56"/>
      <c r="AB33" s="56"/>
      <c r="AC33" s="56"/>
      <c r="AD33" s="56"/>
      <c r="AE33" s="67"/>
      <c r="AF33" s="67"/>
      <c r="AG33" s="56"/>
      <c r="AH33" s="56"/>
      <c r="AI33" s="56"/>
      <c r="AJ33" s="131"/>
      <c r="AK33" s="131"/>
      <c r="AL33" s="138"/>
      <c r="AM33" s="134"/>
      <c r="AN33" s="135"/>
      <c r="AO33" s="137"/>
    </row>
    <row r="34" spans="2:44" ht="14.1" customHeight="1" x14ac:dyDescent="0.15">
      <c r="B34" s="22">
        <f>【情報入力シート】!C41</f>
        <v>0</v>
      </c>
      <c r="C34" s="14" t="str">
        <f>【情報入力シート】!$C$3&amp;"従事"</f>
        <v>○○○○○○新築工事従事</v>
      </c>
      <c r="D34" s="184"/>
      <c r="E34" s="55"/>
      <c r="F34" s="55"/>
      <c r="G34" s="55"/>
      <c r="H34" s="55"/>
      <c r="I34" s="55"/>
      <c r="J34" s="66"/>
      <c r="K34" s="66"/>
      <c r="L34" s="55"/>
      <c r="M34" s="55"/>
      <c r="N34" s="55"/>
      <c r="O34" s="55"/>
      <c r="P34" s="66"/>
      <c r="Q34" s="66"/>
      <c r="R34" s="66"/>
      <c r="S34" s="55"/>
      <c r="T34" s="55"/>
      <c r="U34" s="55"/>
      <c r="V34" s="55"/>
      <c r="W34" s="55"/>
      <c r="X34" s="66"/>
      <c r="Y34" s="66"/>
      <c r="Z34" s="66"/>
      <c r="AA34" s="55"/>
      <c r="AB34" s="55"/>
      <c r="AC34" s="55"/>
      <c r="AD34" s="55"/>
      <c r="AE34" s="66"/>
      <c r="AF34" s="66"/>
      <c r="AG34" s="55"/>
      <c r="AH34" s="55"/>
      <c r="AI34" s="55"/>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85"/>
      <c r="E35" s="53"/>
      <c r="F35" s="53"/>
      <c r="G35" s="53"/>
      <c r="H35" s="53"/>
      <c r="I35" s="53"/>
      <c r="J35" s="64"/>
      <c r="K35" s="64"/>
      <c r="L35" s="53"/>
      <c r="M35" s="53"/>
      <c r="N35" s="53"/>
      <c r="O35" s="53"/>
      <c r="P35" s="64"/>
      <c r="Q35" s="64"/>
      <c r="R35" s="64"/>
      <c r="S35" s="53"/>
      <c r="T35" s="53"/>
      <c r="U35" s="53"/>
      <c r="V35" s="53"/>
      <c r="W35" s="53"/>
      <c r="X35" s="64"/>
      <c r="Y35" s="64"/>
      <c r="Z35" s="64"/>
      <c r="AA35" s="53"/>
      <c r="AB35" s="53"/>
      <c r="AC35" s="53"/>
      <c r="AD35" s="53"/>
      <c r="AE35" s="64"/>
      <c r="AF35" s="64"/>
      <c r="AG35" s="53"/>
      <c r="AH35" s="53"/>
      <c r="AI35" s="53"/>
      <c r="AJ35" s="131"/>
      <c r="AK35" s="131"/>
      <c r="AL35" s="138"/>
      <c r="AM35" s="134"/>
      <c r="AN35" s="135"/>
      <c r="AO35" s="137"/>
    </row>
    <row r="36" spans="2:44" ht="14.1" customHeight="1" x14ac:dyDescent="0.15">
      <c r="B36" s="24">
        <f>【情報入力シート】!C43</f>
        <v>0</v>
      </c>
      <c r="C36" s="13"/>
      <c r="D36" s="187"/>
      <c r="E36" s="54"/>
      <c r="F36" s="54"/>
      <c r="G36" s="54"/>
      <c r="H36" s="54"/>
      <c r="I36" s="54"/>
      <c r="J36" s="65"/>
      <c r="K36" s="65"/>
      <c r="L36" s="54"/>
      <c r="M36" s="54"/>
      <c r="N36" s="54"/>
      <c r="O36" s="54"/>
      <c r="P36" s="65"/>
      <c r="Q36" s="65"/>
      <c r="R36" s="65"/>
      <c r="S36" s="54"/>
      <c r="T36" s="54"/>
      <c r="U36" s="54"/>
      <c r="V36" s="54"/>
      <c r="W36" s="54"/>
      <c r="X36" s="65"/>
      <c r="Y36" s="65"/>
      <c r="Z36" s="65"/>
      <c r="AA36" s="54"/>
      <c r="AB36" s="54"/>
      <c r="AC36" s="54"/>
      <c r="AD36" s="54"/>
      <c r="AE36" s="65"/>
      <c r="AF36" s="65"/>
      <c r="AG36" s="54"/>
      <c r="AH36" s="54"/>
      <c r="AI36" s="54"/>
      <c r="AJ36" s="131"/>
      <c r="AK36" s="131"/>
      <c r="AL36" s="138"/>
      <c r="AM36" s="134"/>
      <c r="AN36" s="135"/>
      <c r="AO36" s="137"/>
    </row>
    <row r="37" spans="2:44" ht="14.1" customHeight="1" x14ac:dyDescent="0.15">
      <c r="B37" s="30">
        <f>【情報入力シート】!C44</f>
        <v>0</v>
      </c>
      <c r="C37" s="14" t="str">
        <f>【情報入力シート】!$C$3&amp;"従事"</f>
        <v>○○○○○○新築工事従事</v>
      </c>
      <c r="D37" s="184"/>
      <c r="E37" s="55"/>
      <c r="F37" s="55"/>
      <c r="G37" s="55"/>
      <c r="H37" s="55"/>
      <c r="I37" s="55"/>
      <c r="J37" s="66"/>
      <c r="K37" s="66"/>
      <c r="L37" s="55"/>
      <c r="M37" s="55"/>
      <c r="N37" s="55"/>
      <c r="O37" s="55"/>
      <c r="P37" s="66"/>
      <c r="Q37" s="66"/>
      <c r="R37" s="66"/>
      <c r="S37" s="55"/>
      <c r="T37" s="55"/>
      <c r="U37" s="55"/>
      <c r="V37" s="55"/>
      <c r="W37" s="55"/>
      <c r="X37" s="66"/>
      <c r="Y37" s="66"/>
      <c r="Z37" s="66"/>
      <c r="AA37" s="55"/>
      <c r="AB37" s="55"/>
      <c r="AC37" s="55"/>
      <c r="AD37" s="55"/>
      <c r="AE37" s="66"/>
      <c r="AF37" s="66"/>
      <c r="AG37" s="55"/>
      <c r="AH37" s="55"/>
      <c r="AI37" s="55"/>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9">
        <f>【情報入力シート】!C45</f>
        <v>0</v>
      </c>
      <c r="C38" s="12" t="s">
        <v>1</v>
      </c>
      <c r="D38" s="185"/>
      <c r="E38" s="53"/>
      <c r="F38" s="53"/>
      <c r="G38" s="53"/>
      <c r="H38" s="53"/>
      <c r="I38" s="53"/>
      <c r="J38" s="64"/>
      <c r="K38" s="64"/>
      <c r="L38" s="53"/>
      <c r="M38" s="53"/>
      <c r="N38" s="53"/>
      <c r="O38" s="53"/>
      <c r="P38" s="64"/>
      <c r="Q38" s="64"/>
      <c r="R38" s="64"/>
      <c r="S38" s="53"/>
      <c r="T38" s="53"/>
      <c r="U38" s="53"/>
      <c r="V38" s="53"/>
      <c r="W38" s="53"/>
      <c r="X38" s="64"/>
      <c r="Y38" s="64"/>
      <c r="Z38" s="64"/>
      <c r="AA38" s="53"/>
      <c r="AB38" s="53"/>
      <c r="AC38" s="53"/>
      <c r="AD38" s="53"/>
      <c r="AE38" s="64"/>
      <c r="AF38" s="64"/>
      <c r="AG38" s="53"/>
      <c r="AH38" s="53"/>
      <c r="AI38" s="53"/>
      <c r="AJ38" s="131"/>
      <c r="AK38" s="131"/>
      <c r="AL38" s="138"/>
      <c r="AM38" s="134"/>
      <c r="AN38" s="135"/>
      <c r="AO38" s="137"/>
    </row>
    <row r="39" spans="2:44" ht="14.1" customHeight="1" thickBot="1" x14ac:dyDescent="0.2">
      <c r="B39" s="31">
        <f>【情報入力シート】!C46</f>
        <v>0</v>
      </c>
      <c r="C39" s="26"/>
      <c r="D39" s="186"/>
      <c r="E39" s="94"/>
      <c r="F39" s="94"/>
      <c r="G39" s="94"/>
      <c r="H39" s="94"/>
      <c r="I39" s="94"/>
      <c r="J39" s="95"/>
      <c r="K39" s="95"/>
      <c r="L39" s="94"/>
      <c r="M39" s="94"/>
      <c r="N39" s="94"/>
      <c r="O39" s="94"/>
      <c r="P39" s="95"/>
      <c r="Q39" s="95"/>
      <c r="R39" s="95"/>
      <c r="S39" s="94"/>
      <c r="T39" s="94"/>
      <c r="U39" s="94"/>
      <c r="V39" s="94"/>
      <c r="W39" s="94"/>
      <c r="X39" s="95"/>
      <c r="Y39" s="95"/>
      <c r="Z39" s="95"/>
      <c r="AA39" s="94"/>
      <c r="AB39" s="94"/>
      <c r="AC39" s="94"/>
      <c r="AD39" s="94"/>
      <c r="AE39" s="95"/>
      <c r="AF39" s="95"/>
      <c r="AG39" s="94"/>
      <c r="AH39" s="94"/>
      <c r="AI39" s="94"/>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O7"/>
    <mergeCell ref="P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35" priority="21" operator="containsText" text="未達成">
      <formula>NOT(ISERROR(SEARCH("未達成",AO40)))</formula>
    </cfRule>
  </conditionalFormatting>
  <conditionalFormatting sqref="AO10">
    <cfRule type="containsText" dxfId="34" priority="9" operator="containsText" text="未達成">
      <formula>NOT(ISERROR(SEARCH("未達成",AO10)))</formula>
    </cfRule>
  </conditionalFormatting>
  <conditionalFormatting sqref="AN10">
    <cfRule type="containsText" dxfId="33" priority="8" operator="containsText" text="未達成">
      <formula>NOT(ISERROR(SEARCH("未達成",AN10)))</formula>
    </cfRule>
  </conditionalFormatting>
  <conditionalFormatting sqref="AN40">
    <cfRule type="containsText" dxfId="32" priority="16" operator="containsText" text="未達成">
      <formula>NOT(ISERROR(SEARCH("未達成",AN40)))</formula>
    </cfRule>
  </conditionalFormatting>
  <conditionalFormatting sqref="AM40">
    <cfRule type="containsText" dxfId="31" priority="15" operator="containsText" text="未達成">
      <formula>NOT(ISERROR(SEARCH("未達成",AM40)))</formula>
    </cfRule>
  </conditionalFormatting>
  <conditionalFormatting sqref="AN13">
    <cfRule type="containsText" dxfId="30" priority="5" operator="containsText" text="未達成">
      <formula>NOT(ISERROR(SEARCH("未達成",AN13)))</formula>
    </cfRule>
  </conditionalFormatting>
  <conditionalFormatting sqref="AM13">
    <cfRule type="containsText" dxfId="29" priority="4" operator="containsText" text="未達成">
      <formula>NOT(ISERROR(SEARCH("未達成",AM13)))</formula>
    </cfRule>
  </conditionalFormatting>
  <conditionalFormatting sqref="AM16 AM19 AM22 AM25 AM28 AM31 AM34 AM37">
    <cfRule type="containsText" dxfId="28" priority="1" operator="containsText" text="未達成">
      <formula>NOT(ISERROR(SEARCH("未達成",AM16)))</formula>
    </cfRule>
  </conditionalFormatting>
  <conditionalFormatting sqref="AO16 AO19 AO22 AO25 AO28 AO31 AO34 AO37">
    <cfRule type="containsText" dxfId="27" priority="3" operator="containsText" text="未達成">
      <formula>NOT(ISERROR(SEARCH("未達成",AO16)))</formula>
    </cfRule>
  </conditionalFormatting>
  <conditionalFormatting sqref="AN16 AN19 AN22 AN25 AN28 AN31 AN34 AN37">
    <cfRule type="containsText" dxfId="26" priority="2" operator="containsText" text="未達成">
      <formula>NOT(ISERROR(SEARCH("未達成",AN16)))</formula>
    </cfRule>
  </conditionalFormatting>
  <conditionalFormatting sqref="AM10">
    <cfRule type="containsText" dxfId="25" priority="7" operator="containsText" text="未達成">
      <formula>NOT(ISERROR(SEARCH("未達成",AM10)))</formula>
    </cfRule>
  </conditionalFormatting>
  <conditionalFormatting sqref="AO13">
    <cfRule type="containsText" dxfId="24"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R43"/>
  <sheetViews>
    <sheetView showGridLines="0" showZeros="0" view="pageBreakPreview" zoomScale="85" zoomScaleNormal="13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2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43851</v>
      </c>
      <c r="F7" s="176"/>
      <c r="G7" s="176"/>
      <c r="H7" s="176"/>
      <c r="I7" s="176"/>
      <c r="J7" s="176"/>
      <c r="K7" s="176"/>
      <c r="L7" s="176"/>
      <c r="M7" s="176"/>
      <c r="N7" s="176"/>
      <c r="O7" s="177"/>
      <c r="P7" s="175">
        <f t="shared" ref="P7" si="0">IF(P8="","",IF(MONTH(P8)=MONTH(O8),"",P8))</f>
        <v>43862</v>
      </c>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50">
        <v>43851</v>
      </c>
      <c r="F8" s="50">
        <f>E8+1</f>
        <v>43852</v>
      </c>
      <c r="G8" s="50">
        <f t="shared" ref="G8:AF8" si="1">F8+1</f>
        <v>43853</v>
      </c>
      <c r="H8" s="50">
        <f t="shared" si="1"/>
        <v>43854</v>
      </c>
      <c r="I8" s="61">
        <f t="shared" si="1"/>
        <v>43855</v>
      </c>
      <c r="J8" s="61">
        <f t="shared" si="1"/>
        <v>43856</v>
      </c>
      <c r="K8" s="50">
        <f t="shared" si="1"/>
        <v>43857</v>
      </c>
      <c r="L8" s="50">
        <f t="shared" si="1"/>
        <v>43858</v>
      </c>
      <c r="M8" s="57">
        <f t="shared" si="1"/>
        <v>43859</v>
      </c>
      <c r="N8" s="50">
        <f t="shared" si="1"/>
        <v>43860</v>
      </c>
      <c r="O8" s="50">
        <f t="shared" si="1"/>
        <v>43861</v>
      </c>
      <c r="P8" s="68">
        <f t="shared" si="1"/>
        <v>43862</v>
      </c>
      <c r="Q8" s="61">
        <f t="shared" si="1"/>
        <v>43863</v>
      </c>
      <c r="R8" s="50">
        <f t="shared" si="1"/>
        <v>43864</v>
      </c>
      <c r="S8" s="50">
        <f t="shared" si="1"/>
        <v>43865</v>
      </c>
      <c r="T8" s="50">
        <f t="shared" si="1"/>
        <v>43866</v>
      </c>
      <c r="U8" s="50">
        <f t="shared" si="1"/>
        <v>43867</v>
      </c>
      <c r="V8" s="50">
        <f t="shared" si="1"/>
        <v>43868</v>
      </c>
      <c r="W8" s="61">
        <f t="shared" si="1"/>
        <v>43869</v>
      </c>
      <c r="X8" s="61">
        <f t="shared" si="1"/>
        <v>43870</v>
      </c>
      <c r="Y8" s="50">
        <f t="shared" si="1"/>
        <v>43871</v>
      </c>
      <c r="Z8" s="61">
        <f t="shared" si="1"/>
        <v>43872</v>
      </c>
      <c r="AA8" s="50">
        <f t="shared" si="1"/>
        <v>43873</v>
      </c>
      <c r="AB8" s="50">
        <f t="shared" si="1"/>
        <v>43874</v>
      </c>
      <c r="AC8" s="50">
        <f t="shared" si="1"/>
        <v>43875</v>
      </c>
      <c r="AD8" s="61">
        <f t="shared" si="1"/>
        <v>43876</v>
      </c>
      <c r="AE8" s="61">
        <f t="shared" si="1"/>
        <v>43877</v>
      </c>
      <c r="AF8" s="50">
        <f t="shared" si="1"/>
        <v>43878</v>
      </c>
      <c r="AG8" s="50">
        <f>IF(AF8="","",IF(DAY($E$8)=1,IF(AF8=EOMONTH(DATE(YEAR($E$8),MONTH($E$8)-1,1),1),"",AF8+1),IF(DAY(AF8+1)=DAY($E$8),"",AF8+1)))</f>
        <v>43879</v>
      </c>
      <c r="AH8" s="50">
        <f>IF(AG8="","",IF(DAY($E$8)=1,IF(AG8=EOMONTH(DATE(YEAR($E$8),MONTH($E$8)-1,1),1),"",AG8+1),IF(DAY(AG8+1)=DAY($E$8),"",AG8+1)))</f>
        <v>43880</v>
      </c>
      <c r="AI8" s="50">
        <f>IF(AH8="","",IF(DAY($E$8)=1,IF(AH8=EOMONTH(DATE(YEAR($E$8),MONTH($E$8)-1,1),1),"",AH8+1),IF(DAY(AH8+1)=DAY($E$8),"",AH8+1)))</f>
        <v>43881</v>
      </c>
      <c r="AJ8" s="143"/>
      <c r="AK8" s="143"/>
      <c r="AL8" s="146"/>
      <c r="AM8" s="151" t="str">
        <f>【情報入力シート】!C8</f>
        <v>(4週7閉所)</v>
      </c>
      <c r="AN8" s="152"/>
      <c r="AO8" s="153"/>
    </row>
    <row r="9" spans="2:44" ht="14.1" customHeight="1" thickBot="1" x14ac:dyDescent="0.2">
      <c r="B9" s="171"/>
      <c r="C9" s="174"/>
      <c r="D9" s="174"/>
      <c r="E9" s="51" t="str">
        <f>TEXT(E8,"aaa")</f>
        <v>火</v>
      </c>
      <c r="F9" s="51" t="str">
        <f t="shared" ref="F9:AI9" si="2">TEXT(F8,"aaa")</f>
        <v>水</v>
      </c>
      <c r="G9" s="51" t="str">
        <f t="shared" si="2"/>
        <v>木</v>
      </c>
      <c r="H9" s="51" t="str">
        <f t="shared" si="2"/>
        <v>金</v>
      </c>
      <c r="I9" s="62" t="str">
        <f t="shared" si="2"/>
        <v>土</v>
      </c>
      <c r="J9" s="62" t="str">
        <f t="shared" si="2"/>
        <v>日</v>
      </c>
      <c r="K9" s="51" t="str">
        <f t="shared" si="2"/>
        <v>月</v>
      </c>
      <c r="L9" s="51" t="str">
        <f t="shared" si="2"/>
        <v>火</v>
      </c>
      <c r="M9" s="51" t="str">
        <f t="shared" si="2"/>
        <v>水</v>
      </c>
      <c r="N9" s="51" t="str">
        <f t="shared" si="2"/>
        <v>木</v>
      </c>
      <c r="O9" s="51" t="str">
        <f t="shared" si="2"/>
        <v>金</v>
      </c>
      <c r="P9" s="62" t="str">
        <f t="shared" si="2"/>
        <v>土</v>
      </c>
      <c r="Q9" s="62" t="str">
        <f t="shared" si="2"/>
        <v>日</v>
      </c>
      <c r="R9" s="51" t="str">
        <f t="shared" si="2"/>
        <v>月</v>
      </c>
      <c r="S9" s="51" t="str">
        <f t="shared" si="2"/>
        <v>火</v>
      </c>
      <c r="T9" s="51" t="str">
        <f t="shared" si="2"/>
        <v>水</v>
      </c>
      <c r="U9" s="51" t="str">
        <f t="shared" si="2"/>
        <v>木</v>
      </c>
      <c r="V9" s="51" t="str">
        <f t="shared" si="2"/>
        <v>金</v>
      </c>
      <c r="W9" s="62" t="str">
        <f t="shared" si="2"/>
        <v>土</v>
      </c>
      <c r="X9" s="62" t="str">
        <f t="shared" si="2"/>
        <v>日</v>
      </c>
      <c r="Y9" s="51" t="str">
        <f t="shared" si="2"/>
        <v>月</v>
      </c>
      <c r="Z9" s="62" t="str">
        <f t="shared" si="2"/>
        <v>火</v>
      </c>
      <c r="AA9" s="51" t="str">
        <f t="shared" si="2"/>
        <v>水</v>
      </c>
      <c r="AB9" s="51" t="str">
        <f t="shared" si="2"/>
        <v>木</v>
      </c>
      <c r="AC9" s="51" t="str">
        <f t="shared" si="2"/>
        <v>金</v>
      </c>
      <c r="AD9" s="62" t="str">
        <f t="shared" si="2"/>
        <v>土</v>
      </c>
      <c r="AE9" s="62" t="str">
        <f t="shared" si="2"/>
        <v>日</v>
      </c>
      <c r="AF9" s="51" t="str">
        <f t="shared" si="2"/>
        <v>月</v>
      </c>
      <c r="AG9" s="51" t="str">
        <f t="shared" si="2"/>
        <v>火</v>
      </c>
      <c r="AH9" s="51" t="str">
        <f t="shared" si="2"/>
        <v>水</v>
      </c>
      <c r="AI9" s="51" t="str">
        <f t="shared" si="2"/>
        <v>木</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74"/>
      <c r="F10" s="74"/>
      <c r="G10" s="74"/>
      <c r="H10" s="74"/>
      <c r="I10" s="73"/>
      <c r="J10" s="73"/>
      <c r="K10" s="74"/>
      <c r="L10" s="74"/>
      <c r="M10" s="74"/>
      <c r="N10" s="74"/>
      <c r="O10" s="74"/>
      <c r="P10" s="73"/>
      <c r="Q10" s="73"/>
      <c r="R10" s="74"/>
      <c r="S10" s="74"/>
      <c r="T10" s="74"/>
      <c r="U10" s="74"/>
      <c r="V10" s="74"/>
      <c r="W10" s="73"/>
      <c r="X10" s="73"/>
      <c r="Y10" s="74"/>
      <c r="Z10" s="73"/>
      <c r="AA10" s="74"/>
      <c r="AB10" s="74"/>
      <c r="AC10" s="74"/>
      <c r="AD10" s="73"/>
      <c r="AE10" s="73"/>
      <c r="AF10" s="74"/>
      <c r="AG10" s="74"/>
      <c r="AH10" s="74"/>
      <c r="AI10" s="74"/>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76"/>
      <c r="F11" s="76"/>
      <c r="G11" s="76"/>
      <c r="H11" s="76"/>
      <c r="I11" s="75"/>
      <c r="J11" s="75"/>
      <c r="K11" s="76"/>
      <c r="L11" s="76"/>
      <c r="M11" s="76"/>
      <c r="N11" s="76"/>
      <c r="O11" s="76"/>
      <c r="P11" s="75"/>
      <c r="Q11" s="75"/>
      <c r="R11" s="76"/>
      <c r="S11" s="76"/>
      <c r="T11" s="76"/>
      <c r="U11" s="76"/>
      <c r="V11" s="76"/>
      <c r="W11" s="75"/>
      <c r="X11" s="75"/>
      <c r="Y11" s="76"/>
      <c r="Z11" s="75"/>
      <c r="AA11" s="76"/>
      <c r="AB11" s="76"/>
      <c r="AC11" s="76"/>
      <c r="AD11" s="75"/>
      <c r="AE11" s="75"/>
      <c r="AF11" s="76"/>
      <c r="AG11" s="76"/>
      <c r="AH11" s="76"/>
      <c r="AI11" s="76"/>
      <c r="AJ11" s="129"/>
      <c r="AK11" s="129"/>
      <c r="AL11" s="132"/>
      <c r="AM11" s="134"/>
      <c r="AN11" s="140"/>
      <c r="AO11" s="124"/>
    </row>
    <row r="12" spans="2:44" ht="14.1" customHeight="1" x14ac:dyDescent="0.15">
      <c r="B12" s="24">
        <f>【情報入力シート】!C19</f>
        <v>0</v>
      </c>
      <c r="C12" s="13"/>
      <c r="D12" s="187"/>
      <c r="E12" s="78"/>
      <c r="F12" s="78"/>
      <c r="G12" s="78"/>
      <c r="H12" s="78"/>
      <c r="I12" s="77"/>
      <c r="J12" s="77"/>
      <c r="K12" s="78"/>
      <c r="L12" s="78"/>
      <c r="M12" s="78"/>
      <c r="N12" s="78"/>
      <c r="O12" s="78"/>
      <c r="P12" s="77"/>
      <c r="Q12" s="77"/>
      <c r="R12" s="78"/>
      <c r="S12" s="78"/>
      <c r="T12" s="78"/>
      <c r="U12" s="78"/>
      <c r="V12" s="78"/>
      <c r="W12" s="77"/>
      <c r="X12" s="77"/>
      <c r="Y12" s="78"/>
      <c r="Z12" s="77"/>
      <c r="AA12" s="78"/>
      <c r="AB12" s="78"/>
      <c r="AC12" s="78"/>
      <c r="AD12" s="77"/>
      <c r="AE12" s="77"/>
      <c r="AF12" s="78"/>
      <c r="AG12" s="78"/>
      <c r="AH12" s="78"/>
      <c r="AI12" s="78"/>
      <c r="AJ12" s="129"/>
      <c r="AK12" s="129"/>
      <c r="AL12" s="132"/>
      <c r="AM12" s="189"/>
      <c r="AN12" s="140"/>
      <c r="AO12" s="124"/>
    </row>
    <row r="13" spans="2:44" ht="14.1" customHeight="1" x14ac:dyDescent="0.15">
      <c r="B13" s="22">
        <f>【情報入力シート】!C20</f>
        <v>0</v>
      </c>
      <c r="C13" s="14" t="str">
        <f>【情報入力シート】!$C$3&amp;"従事"</f>
        <v>○○○○○○新築工事従事</v>
      </c>
      <c r="D13" s="184"/>
      <c r="E13" s="80"/>
      <c r="F13" s="80"/>
      <c r="G13" s="80"/>
      <c r="H13" s="80"/>
      <c r="I13" s="79"/>
      <c r="J13" s="79"/>
      <c r="K13" s="80"/>
      <c r="L13" s="80"/>
      <c r="M13" s="80"/>
      <c r="N13" s="80"/>
      <c r="O13" s="80"/>
      <c r="P13" s="79"/>
      <c r="Q13" s="79"/>
      <c r="R13" s="80"/>
      <c r="S13" s="80"/>
      <c r="T13" s="80"/>
      <c r="U13" s="80"/>
      <c r="V13" s="80"/>
      <c r="W13" s="79"/>
      <c r="X13" s="79"/>
      <c r="Y13" s="80"/>
      <c r="Z13" s="79"/>
      <c r="AA13" s="80"/>
      <c r="AB13" s="80"/>
      <c r="AC13" s="80"/>
      <c r="AD13" s="79"/>
      <c r="AE13" s="79"/>
      <c r="AF13" s="80"/>
      <c r="AG13" s="80"/>
      <c r="AH13" s="80"/>
      <c r="AI13" s="80"/>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76"/>
      <c r="F14" s="76"/>
      <c r="G14" s="76"/>
      <c r="H14" s="76"/>
      <c r="I14" s="75"/>
      <c r="J14" s="75"/>
      <c r="K14" s="76"/>
      <c r="L14" s="76"/>
      <c r="M14" s="76"/>
      <c r="N14" s="76"/>
      <c r="O14" s="76"/>
      <c r="P14" s="86"/>
      <c r="Q14" s="75"/>
      <c r="R14" s="76"/>
      <c r="S14" s="76"/>
      <c r="T14" s="76"/>
      <c r="U14" s="76"/>
      <c r="V14" s="76"/>
      <c r="W14" s="75"/>
      <c r="X14" s="75"/>
      <c r="Y14" s="76"/>
      <c r="Z14" s="75"/>
      <c r="AA14" s="76"/>
      <c r="AB14" s="76"/>
      <c r="AC14" s="76"/>
      <c r="AD14" s="75"/>
      <c r="AE14" s="75"/>
      <c r="AF14" s="76"/>
      <c r="AG14" s="76"/>
      <c r="AH14" s="76"/>
      <c r="AI14" s="76"/>
      <c r="AJ14" s="131"/>
      <c r="AK14" s="131"/>
      <c r="AL14" s="138"/>
      <c r="AM14" s="134"/>
      <c r="AN14" s="135"/>
      <c r="AO14" s="137"/>
    </row>
    <row r="15" spans="2:44" ht="14.1" customHeight="1" x14ac:dyDescent="0.15">
      <c r="B15" s="24">
        <f>【情報入力シート】!C22</f>
        <v>0</v>
      </c>
      <c r="C15" s="13"/>
      <c r="D15" s="187"/>
      <c r="E15" s="78"/>
      <c r="F15" s="78"/>
      <c r="G15" s="78"/>
      <c r="H15" s="78"/>
      <c r="I15" s="77"/>
      <c r="J15" s="77"/>
      <c r="K15" s="78"/>
      <c r="L15" s="78"/>
      <c r="M15" s="78"/>
      <c r="N15" s="78"/>
      <c r="O15" s="82"/>
      <c r="P15" s="77"/>
      <c r="Q15" s="89"/>
      <c r="R15" s="78"/>
      <c r="S15" s="78"/>
      <c r="T15" s="78"/>
      <c r="U15" s="78"/>
      <c r="V15" s="78"/>
      <c r="W15" s="77"/>
      <c r="X15" s="77"/>
      <c r="Y15" s="78"/>
      <c r="Z15" s="77"/>
      <c r="AA15" s="78"/>
      <c r="AB15" s="78"/>
      <c r="AC15" s="78"/>
      <c r="AD15" s="77"/>
      <c r="AE15" s="77"/>
      <c r="AF15" s="78"/>
      <c r="AG15" s="78"/>
      <c r="AH15" s="78"/>
      <c r="AI15" s="78"/>
      <c r="AJ15" s="131"/>
      <c r="AK15" s="131"/>
      <c r="AL15" s="138"/>
      <c r="AM15" s="134"/>
      <c r="AN15" s="135"/>
      <c r="AO15" s="137"/>
    </row>
    <row r="16" spans="2:44" ht="14.1" customHeight="1" x14ac:dyDescent="0.15">
      <c r="B16" s="22">
        <f>【情報入力シート】!C23</f>
        <v>0</v>
      </c>
      <c r="C16" s="14" t="str">
        <f>【情報入力シート】!$C$3&amp;"従事"</f>
        <v>○○○○○○新築工事従事</v>
      </c>
      <c r="D16" s="184"/>
      <c r="E16" s="80"/>
      <c r="F16" s="80"/>
      <c r="G16" s="80"/>
      <c r="H16" s="80"/>
      <c r="I16" s="79"/>
      <c r="J16" s="79"/>
      <c r="K16" s="80"/>
      <c r="L16" s="80"/>
      <c r="M16" s="80"/>
      <c r="N16" s="80"/>
      <c r="O16" s="80"/>
      <c r="P16" s="85"/>
      <c r="Q16" s="79"/>
      <c r="R16" s="80"/>
      <c r="S16" s="80"/>
      <c r="T16" s="80"/>
      <c r="U16" s="80"/>
      <c r="V16" s="80"/>
      <c r="W16" s="79"/>
      <c r="X16" s="79"/>
      <c r="Y16" s="80"/>
      <c r="Z16" s="79"/>
      <c r="AA16" s="80"/>
      <c r="AB16" s="80"/>
      <c r="AC16" s="80"/>
      <c r="AD16" s="79"/>
      <c r="AE16" s="79"/>
      <c r="AF16" s="80"/>
      <c r="AG16" s="80"/>
      <c r="AH16" s="80"/>
      <c r="AI16" s="80"/>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85"/>
      <c r="E17" s="76"/>
      <c r="F17" s="76"/>
      <c r="G17" s="76"/>
      <c r="H17" s="76"/>
      <c r="I17" s="75"/>
      <c r="J17" s="75"/>
      <c r="K17" s="76"/>
      <c r="L17" s="76"/>
      <c r="M17" s="76"/>
      <c r="N17" s="76"/>
      <c r="O17" s="76"/>
      <c r="P17" s="75"/>
      <c r="Q17" s="75"/>
      <c r="R17" s="76"/>
      <c r="S17" s="76"/>
      <c r="T17" s="76"/>
      <c r="U17" s="76"/>
      <c r="V17" s="76"/>
      <c r="W17" s="75"/>
      <c r="X17" s="75"/>
      <c r="Y17" s="76"/>
      <c r="Z17" s="75"/>
      <c r="AA17" s="76"/>
      <c r="AB17" s="76"/>
      <c r="AC17" s="76"/>
      <c r="AD17" s="75"/>
      <c r="AE17" s="75"/>
      <c r="AF17" s="76"/>
      <c r="AG17" s="76"/>
      <c r="AH17" s="76"/>
      <c r="AI17" s="76"/>
      <c r="AJ17" s="131"/>
      <c r="AK17" s="131"/>
      <c r="AL17" s="138"/>
      <c r="AM17" s="134"/>
      <c r="AN17" s="135"/>
      <c r="AO17" s="137"/>
    </row>
    <row r="18" spans="2:44" ht="14.1" customHeight="1" x14ac:dyDescent="0.15">
      <c r="B18" s="24">
        <f>【情報入力シート】!C25</f>
        <v>0</v>
      </c>
      <c r="C18" s="13"/>
      <c r="D18" s="187"/>
      <c r="E18" s="78"/>
      <c r="F18" s="78"/>
      <c r="G18" s="78"/>
      <c r="H18" s="78"/>
      <c r="I18" s="77"/>
      <c r="J18" s="77"/>
      <c r="K18" s="78"/>
      <c r="L18" s="78"/>
      <c r="M18" s="78"/>
      <c r="N18" s="78"/>
      <c r="O18" s="78"/>
      <c r="P18" s="77"/>
      <c r="Q18" s="77"/>
      <c r="R18" s="78"/>
      <c r="S18" s="78"/>
      <c r="T18" s="78"/>
      <c r="U18" s="78"/>
      <c r="V18" s="78"/>
      <c r="W18" s="77"/>
      <c r="X18" s="77"/>
      <c r="Y18" s="78"/>
      <c r="Z18" s="77"/>
      <c r="AA18" s="78"/>
      <c r="AB18" s="78"/>
      <c r="AC18" s="78"/>
      <c r="AD18" s="77"/>
      <c r="AE18" s="77"/>
      <c r="AF18" s="78"/>
      <c r="AG18" s="78"/>
      <c r="AH18" s="78"/>
      <c r="AI18" s="78"/>
      <c r="AJ18" s="131"/>
      <c r="AK18" s="131"/>
      <c r="AL18" s="138"/>
      <c r="AM18" s="134"/>
      <c r="AN18" s="135"/>
      <c r="AO18" s="137"/>
    </row>
    <row r="19" spans="2:44" ht="14.1" customHeight="1" x14ac:dyDescent="0.15">
      <c r="B19" s="22">
        <f>【情報入力シート】!C26</f>
        <v>0</v>
      </c>
      <c r="C19" s="14" t="str">
        <f>【情報入力シート】!$C$3&amp;"従事"</f>
        <v>○○○○○○新築工事従事</v>
      </c>
      <c r="D19" s="184"/>
      <c r="E19" s="80"/>
      <c r="F19" s="80"/>
      <c r="G19" s="80"/>
      <c r="H19" s="80"/>
      <c r="I19" s="79"/>
      <c r="J19" s="79"/>
      <c r="K19" s="80"/>
      <c r="L19" s="80"/>
      <c r="M19" s="80"/>
      <c r="N19" s="80"/>
      <c r="O19" s="80"/>
      <c r="P19" s="79"/>
      <c r="Q19" s="79"/>
      <c r="R19" s="80"/>
      <c r="S19" s="80"/>
      <c r="T19" s="80"/>
      <c r="U19" s="80"/>
      <c r="V19" s="80"/>
      <c r="W19" s="79"/>
      <c r="X19" s="79"/>
      <c r="Y19" s="80"/>
      <c r="Z19" s="79"/>
      <c r="AA19" s="80"/>
      <c r="AB19" s="80"/>
      <c r="AC19" s="80"/>
      <c r="AD19" s="79"/>
      <c r="AE19" s="79"/>
      <c r="AF19" s="80"/>
      <c r="AG19" s="80"/>
      <c r="AH19" s="80"/>
      <c r="AI19" s="80"/>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85"/>
      <c r="E20" s="76"/>
      <c r="F20" s="76"/>
      <c r="G20" s="76"/>
      <c r="H20" s="76"/>
      <c r="I20" s="75"/>
      <c r="J20" s="75"/>
      <c r="K20" s="76"/>
      <c r="L20" s="76"/>
      <c r="M20" s="76"/>
      <c r="N20" s="76"/>
      <c r="O20" s="76"/>
      <c r="P20" s="75"/>
      <c r="Q20" s="75"/>
      <c r="R20" s="76"/>
      <c r="S20" s="76"/>
      <c r="T20" s="76"/>
      <c r="U20" s="76"/>
      <c r="V20" s="76"/>
      <c r="W20" s="75"/>
      <c r="X20" s="75"/>
      <c r="Y20" s="76"/>
      <c r="Z20" s="75"/>
      <c r="AA20" s="76"/>
      <c r="AB20" s="76"/>
      <c r="AC20" s="76"/>
      <c r="AD20" s="75"/>
      <c r="AE20" s="75"/>
      <c r="AF20" s="76"/>
      <c r="AG20" s="76"/>
      <c r="AH20" s="76"/>
      <c r="AI20" s="76"/>
      <c r="AJ20" s="131"/>
      <c r="AK20" s="131"/>
      <c r="AL20" s="138"/>
      <c r="AM20" s="134"/>
      <c r="AN20" s="135"/>
      <c r="AO20" s="137"/>
    </row>
    <row r="21" spans="2:44" ht="14.1" customHeight="1" x14ac:dyDescent="0.15">
      <c r="B21" s="24">
        <f>【情報入力シート】!C28</f>
        <v>0</v>
      </c>
      <c r="C21" s="13"/>
      <c r="D21" s="187"/>
      <c r="E21" s="78"/>
      <c r="F21" s="78"/>
      <c r="G21" s="78"/>
      <c r="H21" s="78"/>
      <c r="I21" s="77"/>
      <c r="J21" s="77"/>
      <c r="K21" s="78"/>
      <c r="L21" s="78"/>
      <c r="M21" s="78"/>
      <c r="N21" s="78"/>
      <c r="O21" s="78"/>
      <c r="P21" s="77"/>
      <c r="Q21" s="77"/>
      <c r="R21" s="78"/>
      <c r="S21" s="78"/>
      <c r="T21" s="78"/>
      <c r="U21" s="78"/>
      <c r="V21" s="78"/>
      <c r="W21" s="77"/>
      <c r="X21" s="77"/>
      <c r="Y21" s="78"/>
      <c r="Z21" s="77"/>
      <c r="AA21" s="78"/>
      <c r="AB21" s="78"/>
      <c r="AC21" s="78"/>
      <c r="AD21" s="77"/>
      <c r="AE21" s="77"/>
      <c r="AF21" s="78"/>
      <c r="AG21" s="78"/>
      <c r="AH21" s="78"/>
      <c r="AI21" s="78"/>
      <c r="AJ21" s="131"/>
      <c r="AK21" s="131"/>
      <c r="AL21" s="138"/>
      <c r="AM21" s="134"/>
      <c r="AN21" s="135"/>
      <c r="AO21" s="137"/>
    </row>
    <row r="22" spans="2:44" ht="14.1" customHeight="1" x14ac:dyDescent="0.15">
      <c r="B22" s="22">
        <f>【情報入力シート】!C29</f>
        <v>0</v>
      </c>
      <c r="C22" s="14" t="str">
        <f>【情報入力シート】!$C$3&amp;"従事"</f>
        <v>○○○○○○新築工事従事</v>
      </c>
      <c r="D22" s="184"/>
      <c r="E22" s="80"/>
      <c r="F22" s="80"/>
      <c r="G22" s="80"/>
      <c r="H22" s="80"/>
      <c r="I22" s="79"/>
      <c r="J22" s="79"/>
      <c r="K22" s="80"/>
      <c r="L22" s="80"/>
      <c r="M22" s="80"/>
      <c r="N22" s="80"/>
      <c r="O22" s="80"/>
      <c r="P22" s="79"/>
      <c r="Q22" s="79"/>
      <c r="R22" s="80"/>
      <c r="S22" s="80"/>
      <c r="T22" s="80"/>
      <c r="U22" s="80"/>
      <c r="V22" s="80"/>
      <c r="W22" s="79"/>
      <c r="X22" s="79"/>
      <c r="Y22" s="80"/>
      <c r="Z22" s="79"/>
      <c r="AA22" s="80"/>
      <c r="AB22" s="80"/>
      <c r="AC22" s="80"/>
      <c r="AD22" s="79"/>
      <c r="AE22" s="79"/>
      <c r="AF22" s="80"/>
      <c r="AG22" s="80"/>
      <c r="AH22" s="80"/>
      <c r="AI22" s="80"/>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85"/>
      <c r="E23" s="76"/>
      <c r="F23" s="76"/>
      <c r="G23" s="76"/>
      <c r="H23" s="76"/>
      <c r="I23" s="75"/>
      <c r="J23" s="75"/>
      <c r="K23" s="76"/>
      <c r="L23" s="76"/>
      <c r="M23" s="76"/>
      <c r="N23" s="76"/>
      <c r="O23" s="76"/>
      <c r="P23" s="75"/>
      <c r="Q23" s="75"/>
      <c r="R23" s="76"/>
      <c r="S23" s="76"/>
      <c r="T23" s="76"/>
      <c r="U23" s="76"/>
      <c r="V23" s="76"/>
      <c r="W23" s="75"/>
      <c r="X23" s="75"/>
      <c r="Y23" s="76"/>
      <c r="Z23" s="75"/>
      <c r="AA23" s="76"/>
      <c r="AB23" s="76"/>
      <c r="AC23" s="76"/>
      <c r="AD23" s="75"/>
      <c r="AE23" s="75"/>
      <c r="AF23" s="76"/>
      <c r="AG23" s="76"/>
      <c r="AH23" s="76"/>
      <c r="AI23" s="76"/>
      <c r="AJ23" s="131"/>
      <c r="AK23" s="131"/>
      <c r="AL23" s="138"/>
      <c r="AM23" s="134"/>
      <c r="AN23" s="135"/>
      <c r="AO23" s="137"/>
    </row>
    <row r="24" spans="2:44" ht="14.1" customHeight="1" x14ac:dyDescent="0.15">
      <c r="B24" s="24">
        <f>【情報入力シート】!C31</f>
        <v>0</v>
      </c>
      <c r="C24" s="13"/>
      <c r="D24" s="187"/>
      <c r="E24" s="78"/>
      <c r="F24" s="78"/>
      <c r="G24" s="78"/>
      <c r="H24" s="78"/>
      <c r="I24" s="77"/>
      <c r="J24" s="77"/>
      <c r="K24" s="78"/>
      <c r="L24" s="78"/>
      <c r="M24" s="78"/>
      <c r="N24" s="78"/>
      <c r="O24" s="78"/>
      <c r="P24" s="77"/>
      <c r="Q24" s="77"/>
      <c r="R24" s="78"/>
      <c r="S24" s="78"/>
      <c r="T24" s="78"/>
      <c r="U24" s="78"/>
      <c r="V24" s="78"/>
      <c r="W24" s="77"/>
      <c r="X24" s="77"/>
      <c r="Y24" s="78"/>
      <c r="Z24" s="77"/>
      <c r="AA24" s="78"/>
      <c r="AB24" s="78"/>
      <c r="AC24" s="78"/>
      <c r="AD24" s="77"/>
      <c r="AE24" s="77"/>
      <c r="AF24" s="78"/>
      <c r="AG24" s="78"/>
      <c r="AH24" s="78"/>
      <c r="AI24" s="78"/>
      <c r="AJ24" s="131"/>
      <c r="AK24" s="131"/>
      <c r="AL24" s="138"/>
      <c r="AM24" s="134"/>
      <c r="AN24" s="135"/>
      <c r="AO24" s="137"/>
    </row>
    <row r="25" spans="2:44" ht="14.1" customHeight="1" x14ac:dyDescent="0.15">
      <c r="B25" s="22">
        <f>【情報入力シート】!C32</f>
        <v>0</v>
      </c>
      <c r="C25" s="14" t="str">
        <f>【情報入力シート】!$C$3&amp;"従事"</f>
        <v>○○○○○○新築工事従事</v>
      </c>
      <c r="D25" s="184"/>
      <c r="E25" s="84"/>
      <c r="F25" s="84"/>
      <c r="G25" s="84"/>
      <c r="H25" s="84"/>
      <c r="I25" s="85"/>
      <c r="J25" s="85"/>
      <c r="K25" s="84"/>
      <c r="L25" s="84"/>
      <c r="M25" s="84"/>
      <c r="N25" s="84"/>
      <c r="O25" s="84"/>
      <c r="P25" s="85"/>
      <c r="Q25" s="85"/>
      <c r="R25" s="84"/>
      <c r="S25" s="84"/>
      <c r="T25" s="84"/>
      <c r="U25" s="84"/>
      <c r="V25" s="84"/>
      <c r="W25" s="85"/>
      <c r="X25" s="85"/>
      <c r="Y25" s="84"/>
      <c r="Z25" s="85"/>
      <c r="AA25" s="84"/>
      <c r="AB25" s="84"/>
      <c r="AC25" s="84"/>
      <c r="AD25" s="85"/>
      <c r="AE25" s="85"/>
      <c r="AF25" s="84"/>
      <c r="AG25" s="84"/>
      <c r="AH25" s="84"/>
      <c r="AI25" s="84"/>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85"/>
      <c r="E26" s="76"/>
      <c r="F26" s="76"/>
      <c r="G26" s="76"/>
      <c r="H26" s="76"/>
      <c r="I26" s="75"/>
      <c r="J26" s="75"/>
      <c r="K26" s="76"/>
      <c r="L26" s="76"/>
      <c r="M26" s="76"/>
      <c r="N26" s="76"/>
      <c r="O26" s="76"/>
      <c r="P26" s="75"/>
      <c r="Q26" s="75"/>
      <c r="R26" s="76"/>
      <c r="S26" s="76"/>
      <c r="T26" s="76"/>
      <c r="U26" s="76"/>
      <c r="V26" s="76"/>
      <c r="W26" s="75"/>
      <c r="X26" s="75"/>
      <c r="Y26" s="76"/>
      <c r="Z26" s="75"/>
      <c r="AA26" s="76"/>
      <c r="AB26" s="76"/>
      <c r="AC26" s="76"/>
      <c r="AD26" s="75"/>
      <c r="AE26" s="75"/>
      <c r="AF26" s="76"/>
      <c r="AG26" s="76"/>
      <c r="AH26" s="76"/>
      <c r="AI26" s="76"/>
      <c r="AJ26" s="131"/>
      <c r="AK26" s="131"/>
      <c r="AL26" s="138"/>
      <c r="AM26" s="134"/>
      <c r="AN26" s="135"/>
      <c r="AO26" s="137"/>
    </row>
    <row r="27" spans="2:44" ht="14.1" customHeight="1" x14ac:dyDescent="0.15">
      <c r="B27" s="24">
        <f>【情報入力シート】!C34</f>
        <v>0</v>
      </c>
      <c r="C27" s="13"/>
      <c r="D27" s="187"/>
      <c r="E27" s="81"/>
      <c r="F27" s="81"/>
      <c r="G27" s="81"/>
      <c r="H27" s="81"/>
      <c r="I27" s="86"/>
      <c r="J27" s="86"/>
      <c r="K27" s="81"/>
      <c r="L27" s="81"/>
      <c r="M27" s="81"/>
      <c r="N27" s="81"/>
      <c r="O27" s="81"/>
      <c r="P27" s="86"/>
      <c r="Q27" s="86"/>
      <c r="R27" s="81"/>
      <c r="S27" s="81"/>
      <c r="T27" s="81"/>
      <c r="U27" s="81"/>
      <c r="V27" s="81"/>
      <c r="W27" s="86"/>
      <c r="X27" s="86"/>
      <c r="Y27" s="81"/>
      <c r="Z27" s="86"/>
      <c r="AA27" s="81"/>
      <c r="AB27" s="81"/>
      <c r="AC27" s="81"/>
      <c r="AD27" s="86"/>
      <c r="AE27" s="86"/>
      <c r="AF27" s="81"/>
      <c r="AG27" s="81"/>
      <c r="AH27" s="81"/>
      <c r="AI27" s="81"/>
      <c r="AJ27" s="131"/>
      <c r="AK27" s="131"/>
      <c r="AL27" s="138"/>
      <c r="AM27" s="134"/>
      <c r="AN27" s="135"/>
      <c r="AO27" s="137"/>
    </row>
    <row r="28" spans="2:44" ht="14.1" customHeight="1" x14ac:dyDescent="0.15">
      <c r="B28" s="22">
        <f>【情報入力シート】!C35</f>
        <v>0</v>
      </c>
      <c r="C28" s="14" t="str">
        <f>【情報入力シート】!$C$3&amp;"従事"</f>
        <v>○○○○○○新築工事従事</v>
      </c>
      <c r="D28" s="184"/>
      <c r="E28" s="80"/>
      <c r="F28" s="80"/>
      <c r="G28" s="80"/>
      <c r="H28" s="80"/>
      <c r="I28" s="79"/>
      <c r="J28" s="79"/>
      <c r="K28" s="80"/>
      <c r="L28" s="80"/>
      <c r="M28" s="80"/>
      <c r="N28" s="80"/>
      <c r="O28" s="80"/>
      <c r="P28" s="79"/>
      <c r="Q28" s="79"/>
      <c r="R28" s="80"/>
      <c r="S28" s="80"/>
      <c r="T28" s="80"/>
      <c r="U28" s="80"/>
      <c r="V28" s="80"/>
      <c r="W28" s="79"/>
      <c r="X28" s="79"/>
      <c r="Y28" s="80"/>
      <c r="Z28" s="79"/>
      <c r="AA28" s="80"/>
      <c r="AB28" s="80"/>
      <c r="AC28" s="80"/>
      <c r="AD28" s="79"/>
      <c r="AE28" s="79"/>
      <c r="AF28" s="80"/>
      <c r="AG28" s="80"/>
      <c r="AH28" s="80"/>
      <c r="AI28" s="80"/>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85"/>
      <c r="E29" s="76"/>
      <c r="F29" s="76"/>
      <c r="G29" s="76"/>
      <c r="H29" s="76"/>
      <c r="I29" s="75"/>
      <c r="J29" s="75"/>
      <c r="K29" s="76"/>
      <c r="L29" s="76"/>
      <c r="M29" s="76"/>
      <c r="N29" s="76"/>
      <c r="O29" s="76"/>
      <c r="P29" s="75"/>
      <c r="Q29" s="75"/>
      <c r="R29" s="76"/>
      <c r="S29" s="76"/>
      <c r="T29" s="76"/>
      <c r="U29" s="76"/>
      <c r="V29" s="76"/>
      <c r="W29" s="75"/>
      <c r="X29" s="75"/>
      <c r="Y29" s="76"/>
      <c r="Z29" s="75"/>
      <c r="AA29" s="76"/>
      <c r="AB29" s="76"/>
      <c r="AC29" s="76"/>
      <c r="AD29" s="75"/>
      <c r="AE29" s="75"/>
      <c r="AF29" s="76"/>
      <c r="AG29" s="76"/>
      <c r="AH29" s="76"/>
      <c r="AI29" s="76"/>
      <c r="AJ29" s="131"/>
      <c r="AK29" s="131"/>
      <c r="AL29" s="138"/>
      <c r="AM29" s="134"/>
      <c r="AN29" s="135"/>
      <c r="AO29" s="137"/>
    </row>
    <row r="30" spans="2:44" ht="14.1" customHeight="1" x14ac:dyDescent="0.15">
      <c r="B30" s="24">
        <f>【情報入力シート】!C37</f>
        <v>0</v>
      </c>
      <c r="C30" s="13"/>
      <c r="D30" s="187"/>
      <c r="E30" s="78"/>
      <c r="F30" s="78"/>
      <c r="G30" s="78"/>
      <c r="H30" s="78"/>
      <c r="I30" s="77"/>
      <c r="J30" s="77"/>
      <c r="K30" s="78"/>
      <c r="L30" s="78"/>
      <c r="M30" s="78"/>
      <c r="N30" s="78"/>
      <c r="O30" s="78"/>
      <c r="P30" s="77"/>
      <c r="Q30" s="77"/>
      <c r="R30" s="78"/>
      <c r="S30" s="78"/>
      <c r="T30" s="78"/>
      <c r="U30" s="78"/>
      <c r="V30" s="78"/>
      <c r="W30" s="77"/>
      <c r="X30" s="77"/>
      <c r="Y30" s="78"/>
      <c r="Z30" s="77"/>
      <c r="AA30" s="78"/>
      <c r="AB30" s="78"/>
      <c r="AC30" s="78"/>
      <c r="AD30" s="77"/>
      <c r="AE30" s="77"/>
      <c r="AF30" s="78"/>
      <c r="AG30" s="78"/>
      <c r="AH30" s="78"/>
      <c r="AI30" s="78"/>
      <c r="AJ30" s="131"/>
      <c r="AK30" s="131"/>
      <c r="AL30" s="138"/>
      <c r="AM30" s="134"/>
      <c r="AN30" s="135"/>
      <c r="AO30" s="137"/>
    </row>
    <row r="31" spans="2:44" ht="14.1" customHeight="1" x14ac:dyDescent="0.15">
      <c r="B31" s="22">
        <f>【情報入力シート】!C38</f>
        <v>0</v>
      </c>
      <c r="C31" s="14" t="str">
        <f>【情報入力シート】!$C$3&amp;"従事"</f>
        <v>○○○○○○新築工事従事</v>
      </c>
      <c r="D31" s="184"/>
      <c r="E31" s="84"/>
      <c r="F31" s="84"/>
      <c r="G31" s="84"/>
      <c r="H31" s="84"/>
      <c r="I31" s="85"/>
      <c r="J31" s="85"/>
      <c r="K31" s="84"/>
      <c r="L31" s="84"/>
      <c r="M31" s="84"/>
      <c r="N31" s="84"/>
      <c r="O31" s="84"/>
      <c r="P31" s="85"/>
      <c r="Q31" s="85"/>
      <c r="R31" s="84"/>
      <c r="S31" s="84"/>
      <c r="T31" s="84"/>
      <c r="U31" s="84"/>
      <c r="V31" s="84"/>
      <c r="W31" s="85"/>
      <c r="X31" s="85"/>
      <c r="Y31" s="84"/>
      <c r="Z31" s="85"/>
      <c r="AA31" s="84"/>
      <c r="AB31" s="84"/>
      <c r="AC31" s="84"/>
      <c r="AD31" s="85"/>
      <c r="AE31" s="85"/>
      <c r="AF31" s="84"/>
      <c r="AG31" s="84"/>
      <c r="AH31" s="84"/>
      <c r="AI31" s="84"/>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85"/>
      <c r="E32" s="76"/>
      <c r="F32" s="76"/>
      <c r="G32" s="76"/>
      <c r="H32" s="76"/>
      <c r="I32" s="75"/>
      <c r="J32" s="75"/>
      <c r="K32" s="76"/>
      <c r="L32" s="76"/>
      <c r="M32" s="76"/>
      <c r="N32" s="76"/>
      <c r="O32" s="76"/>
      <c r="P32" s="75"/>
      <c r="Q32" s="75"/>
      <c r="R32" s="76"/>
      <c r="S32" s="76"/>
      <c r="T32" s="76"/>
      <c r="U32" s="76"/>
      <c r="V32" s="76"/>
      <c r="W32" s="75"/>
      <c r="X32" s="75"/>
      <c r="Y32" s="76"/>
      <c r="Z32" s="75"/>
      <c r="AA32" s="76"/>
      <c r="AB32" s="76"/>
      <c r="AC32" s="76"/>
      <c r="AD32" s="75"/>
      <c r="AE32" s="75"/>
      <c r="AF32" s="76"/>
      <c r="AG32" s="76"/>
      <c r="AH32" s="76"/>
      <c r="AI32" s="76"/>
      <c r="AJ32" s="131"/>
      <c r="AK32" s="131"/>
      <c r="AL32" s="138"/>
      <c r="AM32" s="134"/>
      <c r="AN32" s="135"/>
      <c r="AO32" s="137"/>
    </row>
    <row r="33" spans="2:44" ht="14.1" customHeight="1" x14ac:dyDescent="0.15">
      <c r="B33" s="24">
        <f>【情報入力シート】!C40</f>
        <v>0</v>
      </c>
      <c r="C33" s="13"/>
      <c r="D33" s="187"/>
      <c r="E33" s="81"/>
      <c r="F33" s="81"/>
      <c r="G33" s="81"/>
      <c r="H33" s="81"/>
      <c r="I33" s="86"/>
      <c r="J33" s="86"/>
      <c r="K33" s="81"/>
      <c r="L33" s="81"/>
      <c r="M33" s="81"/>
      <c r="N33" s="81"/>
      <c r="O33" s="81"/>
      <c r="P33" s="86"/>
      <c r="Q33" s="86"/>
      <c r="R33" s="81"/>
      <c r="S33" s="81"/>
      <c r="T33" s="81"/>
      <c r="U33" s="81"/>
      <c r="V33" s="81"/>
      <c r="W33" s="86"/>
      <c r="X33" s="86"/>
      <c r="Y33" s="81"/>
      <c r="Z33" s="86"/>
      <c r="AA33" s="81"/>
      <c r="AB33" s="81"/>
      <c r="AC33" s="81"/>
      <c r="AD33" s="86"/>
      <c r="AE33" s="86"/>
      <c r="AF33" s="81"/>
      <c r="AG33" s="81"/>
      <c r="AH33" s="81"/>
      <c r="AI33" s="81"/>
      <c r="AJ33" s="131"/>
      <c r="AK33" s="131"/>
      <c r="AL33" s="138"/>
      <c r="AM33" s="134"/>
      <c r="AN33" s="135"/>
      <c r="AO33" s="137"/>
    </row>
    <row r="34" spans="2:44" ht="14.1" customHeight="1" x14ac:dyDescent="0.15">
      <c r="B34" s="22">
        <f>【情報入力シート】!C41</f>
        <v>0</v>
      </c>
      <c r="C34" s="14" t="str">
        <f>【情報入力シート】!$C$3&amp;"従事"</f>
        <v>○○○○○○新築工事従事</v>
      </c>
      <c r="D34" s="184"/>
      <c r="E34" s="80"/>
      <c r="F34" s="80"/>
      <c r="G34" s="80"/>
      <c r="H34" s="80"/>
      <c r="I34" s="79"/>
      <c r="J34" s="79"/>
      <c r="K34" s="80"/>
      <c r="L34" s="80"/>
      <c r="M34" s="80"/>
      <c r="N34" s="80"/>
      <c r="O34" s="80"/>
      <c r="P34" s="79"/>
      <c r="Q34" s="79"/>
      <c r="R34" s="80"/>
      <c r="S34" s="80"/>
      <c r="T34" s="80"/>
      <c r="U34" s="80"/>
      <c r="V34" s="80"/>
      <c r="W34" s="79"/>
      <c r="X34" s="79"/>
      <c r="Y34" s="80"/>
      <c r="Z34" s="79"/>
      <c r="AA34" s="80"/>
      <c r="AB34" s="80"/>
      <c r="AC34" s="80"/>
      <c r="AD34" s="79"/>
      <c r="AE34" s="79"/>
      <c r="AF34" s="80"/>
      <c r="AG34" s="80"/>
      <c r="AH34" s="80"/>
      <c r="AI34" s="80"/>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85"/>
      <c r="E35" s="76"/>
      <c r="F35" s="76"/>
      <c r="G35" s="76"/>
      <c r="H35" s="76"/>
      <c r="I35" s="75"/>
      <c r="J35" s="75"/>
      <c r="K35" s="76"/>
      <c r="L35" s="76"/>
      <c r="M35" s="76"/>
      <c r="N35" s="76"/>
      <c r="O35" s="76"/>
      <c r="P35" s="75"/>
      <c r="Q35" s="75"/>
      <c r="R35" s="76"/>
      <c r="S35" s="76"/>
      <c r="T35" s="76"/>
      <c r="U35" s="76"/>
      <c r="V35" s="76"/>
      <c r="W35" s="75"/>
      <c r="X35" s="75"/>
      <c r="Y35" s="76"/>
      <c r="Z35" s="75"/>
      <c r="AA35" s="76"/>
      <c r="AB35" s="76"/>
      <c r="AC35" s="76"/>
      <c r="AD35" s="75"/>
      <c r="AE35" s="75"/>
      <c r="AF35" s="76"/>
      <c r="AG35" s="76"/>
      <c r="AH35" s="76"/>
      <c r="AI35" s="76"/>
      <c r="AJ35" s="131"/>
      <c r="AK35" s="131"/>
      <c r="AL35" s="138"/>
      <c r="AM35" s="134"/>
      <c r="AN35" s="135"/>
      <c r="AO35" s="137"/>
    </row>
    <row r="36" spans="2:44" ht="14.1" customHeight="1" x14ac:dyDescent="0.15">
      <c r="B36" s="24">
        <f>【情報入力シート】!C43</f>
        <v>0</v>
      </c>
      <c r="C36" s="13"/>
      <c r="D36" s="187"/>
      <c r="E36" s="78"/>
      <c r="F36" s="78"/>
      <c r="G36" s="78"/>
      <c r="H36" s="78"/>
      <c r="I36" s="77"/>
      <c r="J36" s="77"/>
      <c r="K36" s="78"/>
      <c r="L36" s="78"/>
      <c r="M36" s="78"/>
      <c r="N36" s="78"/>
      <c r="O36" s="78"/>
      <c r="P36" s="77"/>
      <c r="Q36" s="77"/>
      <c r="R36" s="78"/>
      <c r="S36" s="78"/>
      <c r="T36" s="78"/>
      <c r="U36" s="78"/>
      <c r="V36" s="78"/>
      <c r="W36" s="77"/>
      <c r="X36" s="77"/>
      <c r="Y36" s="78"/>
      <c r="Z36" s="77"/>
      <c r="AA36" s="78"/>
      <c r="AB36" s="78"/>
      <c r="AC36" s="78"/>
      <c r="AD36" s="77"/>
      <c r="AE36" s="77"/>
      <c r="AF36" s="78"/>
      <c r="AG36" s="78"/>
      <c r="AH36" s="78"/>
      <c r="AI36" s="78"/>
      <c r="AJ36" s="131"/>
      <c r="AK36" s="131"/>
      <c r="AL36" s="138"/>
      <c r="AM36" s="134"/>
      <c r="AN36" s="135"/>
      <c r="AO36" s="137"/>
    </row>
    <row r="37" spans="2:44" ht="14.1" customHeight="1" x14ac:dyDescent="0.15">
      <c r="B37" s="30">
        <f>【情報入力シート】!C44</f>
        <v>0</v>
      </c>
      <c r="C37" s="14" t="str">
        <f>【情報入力シート】!$C$3&amp;"従事"</f>
        <v>○○○○○○新築工事従事</v>
      </c>
      <c r="D37" s="184"/>
      <c r="E37" s="80"/>
      <c r="F37" s="80"/>
      <c r="G37" s="80"/>
      <c r="H37" s="80"/>
      <c r="I37" s="79"/>
      <c r="J37" s="79"/>
      <c r="K37" s="80"/>
      <c r="L37" s="80"/>
      <c r="M37" s="80"/>
      <c r="N37" s="80"/>
      <c r="O37" s="80"/>
      <c r="P37" s="79"/>
      <c r="Q37" s="79"/>
      <c r="R37" s="80"/>
      <c r="S37" s="80"/>
      <c r="T37" s="80"/>
      <c r="U37" s="80"/>
      <c r="V37" s="80"/>
      <c r="W37" s="79"/>
      <c r="X37" s="79"/>
      <c r="Y37" s="80"/>
      <c r="Z37" s="79"/>
      <c r="AA37" s="80"/>
      <c r="AB37" s="80"/>
      <c r="AC37" s="80"/>
      <c r="AD37" s="79"/>
      <c r="AE37" s="79"/>
      <c r="AF37" s="80"/>
      <c r="AG37" s="80"/>
      <c r="AH37" s="80"/>
      <c r="AI37" s="80"/>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9">
        <f>【情報入力シート】!C45</f>
        <v>0</v>
      </c>
      <c r="C38" s="12" t="s">
        <v>1</v>
      </c>
      <c r="D38" s="185"/>
      <c r="E38" s="76"/>
      <c r="F38" s="76"/>
      <c r="G38" s="76"/>
      <c r="H38" s="76"/>
      <c r="I38" s="75"/>
      <c r="J38" s="75"/>
      <c r="K38" s="76"/>
      <c r="L38" s="76"/>
      <c r="M38" s="76"/>
      <c r="N38" s="76"/>
      <c r="O38" s="76"/>
      <c r="P38" s="75"/>
      <c r="Q38" s="75"/>
      <c r="R38" s="76"/>
      <c r="S38" s="76"/>
      <c r="T38" s="76"/>
      <c r="U38" s="76"/>
      <c r="V38" s="76"/>
      <c r="W38" s="75"/>
      <c r="X38" s="75"/>
      <c r="Y38" s="76"/>
      <c r="Z38" s="75"/>
      <c r="AA38" s="76"/>
      <c r="AB38" s="76"/>
      <c r="AC38" s="76"/>
      <c r="AD38" s="75"/>
      <c r="AE38" s="75"/>
      <c r="AF38" s="76"/>
      <c r="AG38" s="76"/>
      <c r="AH38" s="76"/>
      <c r="AI38" s="76"/>
      <c r="AJ38" s="131"/>
      <c r="AK38" s="131"/>
      <c r="AL38" s="138"/>
      <c r="AM38" s="134"/>
      <c r="AN38" s="135"/>
      <c r="AO38" s="137"/>
    </row>
    <row r="39" spans="2:44" ht="14.1" customHeight="1" thickBot="1" x14ac:dyDescent="0.2">
      <c r="B39" s="31">
        <f>【情報入力シート】!C46</f>
        <v>0</v>
      </c>
      <c r="C39" s="26"/>
      <c r="D39" s="186"/>
      <c r="E39" s="88"/>
      <c r="F39" s="88"/>
      <c r="G39" s="88"/>
      <c r="H39" s="88"/>
      <c r="I39" s="87"/>
      <c r="J39" s="87"/>
      <c r="K39" s="88"/>
      <c r="L39" s="88"/>
      <c r="M39" s="88"/>
      <c r="N39" s="88"/>
      <c r="O39" s="88"/>
      <c r="P39" s="87"/>
      <c r="Q39" s="87"/>
      <c r="R39" s="88"/>
      <c r="S39" s="88"/>
      <c r="T39" s="88"/>
      <c r="U39" s="88"/>
      <c r="V39" s="88"/>
      <c r="W39" s="87"/>
      <c r="X39" s="87"/>
      <c r="Y39" s="88"/>
      <c r="Z39" s="87"/>
      <c r="AA39" s="88"/>
      <c r="AB39" s="88"/>
      <c r="AC39" s="88"/>
      <c r="AD39" s="87"/>
      <c r="AE39" s="87"/>
      <c r="AF39" s="88"/>
      <c r="AG39" s="88"/>
      <c r="AH39" s="88"/>
      <c r="AI39" s="88"/>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O7"/>
    <mergeCell ref="P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23" priority="21" operator="containsText" text="未達成">
      <formula>NOT(ISERROR(SEARCH("未達成",AO40)))</formula>
    </cfRule>
  </conditionalFormatting>
  <conditionalFormatting sqref="AO10">
    <cfRule type="containsText" dxfId="22" priority="9" operator="containsText" text="未達成">
      <formula>NOT(ISERROR(SEARCH("未達成",AO10)))</formula>
    </cfRule>
  </conditionalFormatting>
  <conditionalFormatting sqref="AN10">
    <cfRule type="containsText" dxfId="21" priority="8" operator="containsText" text="未達成">
      <formula>NOT(ISERROR(SEARCH("未達成",AN10)))</formula>
    </cfRule>
  </conditionalFormatting>
  <conditionalFormatting sqref="AN40">
    <cfRule type="containsText" dxfId="20" priority="16" operator="containsText" text="未達成">
      <formula>NOT(ISERROR(SEARCH("未達成",AN40)))</formula>
    </cfRule>
  </conditionalFormatting>
  <conditionalFormatting sqref="AM40">
    <cfRule type="containsText" dxfId="19" priority="15" operator="containsText" text="未達成">
      <formula>NOT(ISERROR(SEARCH("未達成",AM40)))</formula>
    </cfRule>
  </conditionalFormatting>
  <conditionalFormatting sqref="AN13">
    <cfRule type="containsText" dxfId="18" priority="5" operator="containsText" text="未達成">
      <formula>NOT(ISERROR(SEARCH("未達成",AN13)))</formula>
    </cfRule>
  </conditionalFormatting>
  <conditionalFormatting sqref="AM13">
    <cfRule type="containsText" dxfId="17" priority="4" operator="containsText" text="未達成">
      <formula>NOT(ISERROR(SEARCH("未達成",AM13)))</formula>
    </cfRule>
  </conditionalFormatting>
  <conditionalFormatting sqref="AM16 AM19 AM22 AM25 AM28 AM31 AM34 AM37">
    <cfRule type="containsText" dxfId="16" priority="1" operator="containsText" text="未達成">
      <formula>NOT(ISERROR(SEARCH("未達成",AM16)))</formula>
    </cfRule>
  </conditionalFormatting>
  <conditionalFormatting sqref="AO16 AO19 AO22 AO25 AO28 AO31 AO34 AO37">
    <cfRule type="containsText" dxfId="15" priority="3" operator="containsText" text="未達成">
      <formula>NOT(ISERROR(SEARCH("未達成",AO16)))</formula>
    </cfRule>
  </conditionalFormatting>
  <conditionalFormatting sqref="AN16 AN19 AN22 AN25 AN28 AN31 AN34 AN37">
    <cfRule type="containsText" dxfId="14" priority="2" operator="containsText" text="未達成">
      <formula>NOT(ISERROR(SEARCH("未達成",AN16)))</formula>
    </cfRule>
  </conditionalFormatting>
  <conditionalFormatting sqref="AM10">
    <cfRule type="containsText" dxfId="13" priority="7" operator="containsText" text="未達成">
      <formula>NOT(ISERROR(SEARCH("未達成",AM10)))</formula>
    </cfRule>
  </conditionalFormatting>
  <conditionalFormatting sqref="AO13">
    <cfRule type="containsText" dxfId="12"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AR43"/>
  <sheetViews>
    <sheetView showGridLines="0" showZeros="0" view="pageBreakPreview" zoomScale="85" zoomScaleNormal="13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3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43882</v>
      </c>
      <c r="F7" s="176"/>
      <c r="G7" s="176"/>
      <c r="H7" s="176"/>
      <c r="I7" s="176"/>
      <c r="J7" s="176"/>
      <c r="K7" s="176"/>
      <c r="L7" s="176"/>
      <c r="M7" s="177"/>
      <c r="N7" s="175">
        <f>IF(N8="","",IF(MONTH(N8)=MONTH(M8),"",N8))</f>
        <v>43891</v>
      </c>
      <c r="O7" s="176"/>
      <c r="P7" s="176"/>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50">
        <v>43882</v>
      </c>
      <c r="F8" s="61">
        <f>E8+1</f>
        <v>43883</v>
      </c>
      <c r="G8" s="61">
        <f t="shared" ref="G8:AF8" si="0">F8+1</f>
        <v>43884</v>
      </c>
      <c r="H8" s="61">
        <f t="shared" si="0"/>
        <v>43885</v>
      </c>
      <c r="I8" s="50">
        <f t="shared" si="0"/>
        <v>43886</v>
      </c>
      <c r="J8" s="50">
        <f t="shared" si="0"/>
        <v>43887</v>
      </c>
      <c r="K8" s="50">
        <f t="shared" si="0"/>
        <v>43888</v>
      </c>
      <c r="L8" s="50">
        <f t="shared" si="0"/>
        <v>43889</v>
      </c>
      <c r="M8" s="68">
        <f t="shared" si="0"/>
        <v>43890</v>
      </c>
      <c r="N8" s="68">
        <f t="shared" si="0"/>
        <v>43891</v>
      </c>
      <c r="O8" s="50">
        <f t="shared" si="0"/>
        <v>43892</v>
      </c>
      <c r="P8" s="57">
        <f t="shared" si="0"/>
        <v>43893</v>
      </c>
      <c r="Q8" s="50">
        <f t="shared" si="0"/>
        <v>43894</v>
      </c>
      <c r="R8" s="50">
        <f t="shared" si="0"/>
        <v>43895</v>
      </c>
      <c r="S8" s="50">
        <f t="shared" si="0"/>
        <v>43896</v>
      </c>
      <c r="T8" s="61">
        <f t="shared" si="0"/>
        <v>43897</v>
      </c>
      <c r="U8" s="61">
        <f t="shared" si="0"/>
        <v>43898</v>
      </c>
      <c r="V8" s="50">
        <f t="shared" si="0"/>
        <v>43899</v>
      </c>
      <c r="W8" s="50">
        <f t="shared" si="0"/>
        <v>43900</v>
      </c>
      <c r="X8" s="50">
        <f t="shared" si="0"/>
        <v>43901</v>
      </c>
      <c r="Y8" s="50">
        <f t="shared" si="0"/>
        <v>43902</v>
      </c>
      <c r="Z8" s="50">
        <f t="shared" si="0"/>
        <v>43903</v>
      </c>
      <c r="AA8" s="61">
        <f t="shared" si="0"/>
        <v>43904</v>
      </c>
      <c r="AB8" s="61">
        <f t="shared" si="0"/>
        <v>43905</v>
      </c>
      <c r="AC8" s="50">
        <f t="shared" si="0"/>
        <v>43906</v>
      </c>
      <c r="AD8" s="50">
        <f t="shared" si="0"/>
        <v>43907</v>
      </c>
      <c r="AE8" s="50">
        <f t="shared" si="0"/>
        <v>43908</v>
      </c>
      <c r="AF8" s="50">
        <f t="shared" si="0"/>
        <v>43909</v>
      </c>
      <c r="AG8" s="61">
        <f>IF(AF8="","",IF(DAY($E$8)=1,IF(AF8=EOMONTH(DATE(YEAR($E$8),MONTH($E$8)-1,1),1),"",AF8+1),IF(DAY(AF8+1)=DAY($E$8),"",AF8+1)))</f>
        <v>43910</v>
      </c>
      <c r="AH8" s="50" t="str">
        <f>IF(AG8="","",IF(DAY($E$8)=1,IF(AG8=EOMONTH(DATE(YEAR($E$8),MONTH($E$8)-1,1),1),"",AG8+1),IF(DAY(AG8+1)=DAY($E$8),"",AG8+1)))</f>
        <v/>
      </c>
      <c r="AI8" s="50" t="str">
        <f>IF(AH8="","",IF(DAY($E$8)=1,IF(AH8=EOMONTH(DATE(YEAR($E$8),MONTH($E$8)-1,1),1),"",AH8+1),IF(DAY(AH8+1)=DAY($E$8),"",AH8+1)))</f>
        <v/>
      </c>
      <c r="AJ8" s="143"/>
      <c r="AK8" s="143"/>
      <c r="AL8" s="146"/>
      <c r="AM8" s="151" t="str">
        <f>【情報入力シート】!C8</f>
        <v>(4週7閉所)</v>
      </c>
      <c r="AN8" s="152"/>
      <c r="AO8" s="153"/>
    </row>
    <row r="9" spans="2:44" ht="14.1" customHeight="1" thickBot="1" x14ac:dyDescent="0.2">
      <c r="B9" s="171"/>
      <c r="C9" s="174"/>
      <c r="D9" s="174"/>
      <c r="E9" s="51" t="str">
        <f>TEXT(E8,"aaa")</f>
        <v>金</v>
      </c>
      <c r="F9" s="62" t="str">
        <f t="shared" ref="F9:AI9" si="1">TEXT(F8,"aaa")</f>
        <v>土</v>
      </c>
      <c r="G9" s="62" t="str">
        <f t="shared" si="1"/>
        <v>日</v>
      </c>
      <c r="H9" s="62" t="str">
        <f t="shared" si="1"/>
        <v>月</v>
      </c>
      <c r="I9" s="51" t="str">
        <f t="shared" si="1"/>
        <v>火</v>
      </c>
      <c r="J9" s="51" t="str">
        <f t="shared" si="1"/>
        <v>水</v>
      </c>
      <c r="K9" s="51" t="str">
        <f t="shared" si="1"/>
        <v>木</v>
      </c>
      <c r="L9" s="51" t="str">
        <f t="shared" si="1"/>
        <v>金</v>
      </c>
      <c r="M9" s="62" t="str">
        <f t="shared" si="1"/>
        <v>土</v>
      </c>
      <c r="N9" s="62" t="str">
        <f t="shared" si="1"/>
        <v>日</v>
      </c>
      <c r="O9" s="51" t="str">
        <f t="shared" si="1"/>
        <v>月</v>
      </c>
      <c r="P9" s="51" t="str">
        <f t="shared" si="1"/>
        <v>火</v>
      </c>
      <c r="Q9" s="51" t="str">
        <f t="shared" si="1"/>
        <v>水</v>
      </c>
      <c r="R9" s="51" t="str">
        <f t="shared" si="1"/>
        <v>木</v>
      </c>
      <c r="S9" s="51" t="str">
        <f t="shared" si="1"/>
        <v>金</v>
      </c>
      <c r="T9" s="62" t="str">
        <f t="shared" si="1"/>
        <v>土</v>
      </c>
      <c r="U9" s="62" t="str">
        <f t="shared" si="1"/>
        <v>日</v>
      </c>
      <c r="V9" s="51" t="str">
        <f t="shared" si="1"/>
        <v>月</v>
      </c>
      <c r="W9" s="51" t="str">
        <f t="shared" si="1"/>
        <v>火</v>
      </c>
      <c r="X9" s="51" t="str">
        <f t="shared" si="1"/>
        <v>水</v>
      </c>
      <c r="Y9" s="51" t="str">
        <f t="shared" si="1"/>
        <v>木</v>
      </c>
      <c r="Z9" s="51" t="str">
        <f t="shared" si="1"/>
        <v>金</v>
      </c>
      <c r="AA9" s="62" t="str">
        <f t="shared" si="1"/>
        <v>土</v>
      </c>
      <c r="AB9" s="62" t="str">
        <f t="shared" si="1"/>
        <v>日</v>
      </c>
      <c r="AC9" s="51" t="str">
        <f t="shared" si="1"/>
        <v>月</v>
      </c>
      <c r="AD9" s="51" t="str">
        <f t="shared" si="1"/>
        <v>火</v>
      </c>
      <c r="AE9" s="51" t="str">
        <f t="shared" si="1"/>
        <v>水</v>
      </c>
      <c r="AF9" s="51" t="str">
        <f t="shared" si="1"/>
        <v>木</v>
      </c>
      <c r="AG9" s="62" t="str">
        <f t="shared" si="1"/>
        <v>金</v>
      </c>
      <c r="AH9" s="51" t="str">
        <f t="shared" si="1"/>
        <v/>
      </c>
      <c r="AI9" s="51" t="str">
        <f t="shared" si="1"/>
        <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74"/>
      <c r="F10" s="73"/>
      <c r="G10" s="73"/>
      <c r="H10" s="73"/>
      <c r="I10" s="74"/>
      <c r="J10" s="74"/>
      <c r="K10" s="74"/>
      <c r="L10" s="74"/>
      <c r="M10" s="73"/>
      <c r="N10" s="73"/>
      <c r="O10" s="74"/>
      <c r="P10" s="74"/>
      <c r="Q10" s="74"/>
      <c r="R10" s="74"/>
      <c r="S10" s="74"/>
      <c r="T10" s="73"/>
      <c r="U10" s="73"/>
      <c r="V10" s="74"/>
      <c r="W10" s="74"/>
      <c r="X10" s="74"/>
      <c r="Y10" s="74"/>
      <c r="Z10" s="74"/>
      <c r="AA10" s="73"/>
      <c r="AB10" s="73"/>
      <c r="AC10" s="74"/>
      <c r="AD10" s="74"/>
      <c r="AE10" s="74"/>
      <c r="AF10" s="74"/>
      <c r="AG10" s="73"/>
      <c r="AH10" s="74"/>
      <c r="AI10" s="74"/>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76"/>
      <c r="F11" s="75"/>
      <c r="G11" s="75"/>
      <c r="H11" s="75"/>
      <c r="I11" s="76"/>
      <c r="J11" s="76"/>
      <c r="K11" s="76"/>
      <c r="L11" s="76"/>
      <c r="M11" s="75"/>
      <c r="N11" s="75"/>
      <c r="O11" s="76"/>
      <c r="P11" s="76"/>
      <c r="Q11" s="76"/>
      <c r="R11" s="76"/>
      <c r="S11" s="76"/>
      <c r="T11" s="75"/>
      <c r="U11" s="75"/>
      <c r="V11" s="76"/>
      <c r="W11" s="76"/>
      <c r="X11" s="76"/>
      <c r="Y11" s="76"/>
      <c r="Z11" s="76"/>
      <c r="AA11" s="75"/>
      <c r="AB11" s="75"/>
      <c r="AC11" s="76"/>
      <c r="AD11" s="76"/>
      <c r="AE11" s="76"/>
      <c r="AF11" s="76"/>
      <c r="AG11" s="75"/>
      <c r="AH11" s="76"/>
      <c r="AI11" s="76"/>
      <c r="AJ11" s="129"/>
      <c r="AK11" s="129"/>
      <c r="AL11" s="132"/>
      <c r="AM11" s="134"/>
      <c r="AN11" s="140"/>
      <c r="AO11" s="124"/>
    </row>
    <row r="12" spans="2:44" ht="14.1" customHeight="1" x14ac:dyDescent="0.15">
      <c r="B12" s="24">
        <f>【情報入力シート】!C19</f>
        <v>0</v>
      </c>
      <c r="C12" s="13"/>
      <c r="D12" s="187"/>
      <c r="E12" s="78"/>
      <c r="F12" s="77"/>
      <c r="G12" s="77"/>
      <c r="H12" s="77"/>
      <c r="I12" s="78"/>
      <c r="J12" s="78"/>
      <c r="K12" s="78"/>
      <c r="L12" s="78"/>
      <c r="M12" s="77"/>
      <c r="N12" s="77"/>
      <c r="O12" s="78"/>
      <c r="P12" s="78"/>
      <c r="Q12" s="78"/>
      <c r="R12" s="78"/>
      <c r="S12" s="78"/>
      <c r="T12" s="77"/>
      <c r="U12" s="77"/>
      <c r="V12" s="78"/>
      <c r="W12" s="78"/>
      <c r="X12" s="78"/>
      <c r="Y12" s="78"/>
      <c r="Z12" s="78"/>
      <c r="AA12" s="77"/>
      <c r="AB12" s="77"/>
      <c r="AC12" s="78"/>
      <c r="AD12" s="78"/>
      <c r="AE12" s="78"/>
      <c r="AF12" s="78"/>
      <c r="AG12" s="77"/>
      <c r="AH12" s="78"/>
      <c r="AI12" s="78"/>
      <c r="AJ12" s="129"/>
      <c r="AK12" s="129"/>
      <c r="AL12" s="132"/>
      <c r="AM12" s="189"/>
      <c r="AN12" s="140"/>
      <c r="AO12" s="124"/>
    </row>
    <row r="13" spans="2:44" ht="14.1" customHeight="1" x14ac:dyDescent="0.15">
      <c r="B13" s="22">
        <f>【情報入力シート】!C20</f>
        <v>0</v>
      </c>
      <c r="C13" s="14" t="str">
        <f>【情報入力シート】!$C$3&amp;"従事"</f>
        <v>○○○○○○新築工事従事</v>
      </c>
      <c r="D13" s="184"/>
      <c r="E13" s="80"/>
      <c r="F13" s="79"/>
      <c r="G13" s="79"/>
      <c r="H13" s="79"/>
      <c r="I13" s="80"/>
      <c r="J13" s="80"/>
      <c r="K13" s="80"/>
      <c r="L13" s="80"/>
      <c r="M13" s="79"/>
      <c r="N13" s="79"/>
      <c r="O13" s="80"/>
      <c r="P13" s="80"/>
      <c r="Q13" s="80"/>
      <c r="R13" s="80"/>
      <c r="S13" s="80"/>
      <c r="T13" s="79"/>
      <c r="U13" s="79"/>
      <c r="V13" s="80"/>
      <c r="W13" s="80"/>
      <c r="X13" s="80"/>
      <c r="Y13" s="80"/>
      <c r="Z13" s="80"/>
      <c r="AA13" s="79"/>
      <c r="AB13" s="79"/>
      <c r="AC13" s="80"/>
      <c r="AD13" s="80"/>
      <c r="AE13" s="80"/>
      <c r="AF13" s="80"/>
      <c r="AG13" s="79"/>
      <c r="AH13" s="80"/>
      <c r="AI13" s="80"/>
      <c r="AJ13" s="131">
        <f>COUNTIF(E13:AI15,"休")</f>
        <v>0</v>
      </c>
      <c r="AK13" s="131">
        <f>MIN(AQ13:AR13)</f>
        <v>0</v>
      </c>
      <c r="AL13" s="138" t="e">
        <f>AJ13/AK13</f>
        <v>#DIV/0!</v>
      </c>
      <c r="AM13" s="134" t="e">
        <f t="shared" ref="AM13" si="2">IF(AL13&gt;=0.214,"達成","未達成")</f>
        <v>#DIV/0!</v>
      </c>
      <c r="AN13" s="135" t="e">
        <f t="shared" ref="AN13" si="3">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76"/>
      <c r="F14" s="75"/>
      <c r="G14" s="75"/>
      <c r="H14" s="75"/>
      <c r="I14" s="76"/>
      <c r="J14" s="76"/>
      <c r="K14" s="76"/>
      <c r="L14" s="76"/>
      <c r="M14" s="75"/>
      <c r="N14" s="75"/>
      <c r="O14" s="76"/>
      <c r="P14" s="81"/>
      <c r="Q14" s="76"/>
      <c r="R14" s="76"/>
      <c r="S14" s="76"/>
      <c r="T14" s="75"/>
      <c r="U14" s="75"/>
      <c r="V14" s="76"/>
      <c r="W14" s="76"/>
      <c r="X14" s="76"/>
      <c r="Y14" s="76"/>
      <c r="Z14" s="76"/>
      <c r="AA14" s="75"/>
      <c r="AB14" s="75"/>
      <c r="AC14" s="76"/>
      <c r="AD14" s="76"/>
      <c r="AE14" s="76"/>
      <c r="AF14" s="76"/>
      <c r="AG14" s="75"/>
      <c r="AH14" s="76"/>
      <c r="AI14" s="76"/>
      <c r="AJ14" s="131"/>
      <c r="AK14" s="131"/>
      <c r="AL14" s="138"/>
      <c r="AM14" s="134"/>
      <c r="AN14" s="135"/>
      <c r="AO14" s="137"/>
    </row>
    <row r="15" spans="2:44" ht="14.1" customHeight="1" x14ac:dyDescent="0.15">
      <c r="B15" s="24">
        <f>【情報入力シート】!C22</f>
        <v>0</v>
      </c>
      <c r="C15" s="13"/>
      <c r="D15" s="187"/>
      <c r="E15" s="78"/>
      <c r="F15" s="77"/>
      <c r="G15" s="77"/>
      <c r="H15" s="77"/>
      <c r="I15" s="78"/>
      <c r="J15" s="78"/>
      <c r="K15" s="78"/>
      <c r="L15" s="78"/>
      <c r="M15" s="77"/>
      <c r="N15" s="77"/>
      <c r="O15" s="82"/>
      <c r="P15" s="78"/>
      <c r="Q15" s="83"/>
      <c r="R15" s="78"/>
      <c r="S15" s="78"/>
      <c r="T15" s="77"/>
      <c r="U15" s="77"/>
      <c r="V15" s="78"/>
      <c r="W15" s="78"/>
      <c r="X15" s="78"/>
      <c r="Y15" s="78"/>
      <c r="Z15" s="78"/>
      <c r="AA15" s="77"/>
      <c r="AB15" s="77"/>
      <c r="AC15" s="78"/>
      <c r="AD15" s="78"/>
      <c r="AE15" s="78"/>
      <c r="AF15" s="78"/>
      <c r="AG15" s="77"/>
      <c r="AH15" s="78"/>
      <c r="AI15" s="78"/>
      <c r="AJ15" s="131"/>
      <c r="AK15" s="131"/>
      <c r="AL15" s="138"/>
      <c r="AM15" s="134"/>
      <c r="AN15" s="135"/>
      <c r="AO15" s="137"/>
    </row>
    <row r="16" spans="2:44" ht="14.1" customHeight="1" x14ac:dyDescent="0.15">
      <c r="B16" s="22">
        <f>【情報入力シート】!C23</f>
        <v>0</v>
      </c>
      <c r="C16" s="14" t="str">
        <f>【情報入力シート】!$C$3&amp;"従事"</f>
        <v>○○○○○○新築工事従事</v>
      </c>
      <c r="D16" s="184"/>
      <c r="E16" s="80"/>
      <c r="F16" s="79"/>
      <c r="G16" s="79"/>
      <c r="H16" s="79"/>
      <c r="I16" s="80"/>
      <c r="J16" s="80"/>
      <c r="K16" s="80"/>
      <c r="L16" s="80"/>
      <c r="M16" s="79"/>
      <c r="N16" s="79"/>
      <c r="O16" s="80"/>
      <c r="P16" s="84"/>
      <c r="Q16" s="80"/>
      <c r="R16" s="80"/>
      <c r="S16" s="80"/>
      <c r="T16" s="79"/>
      <c r="U16" s="79"/>
      <c r="V16" s="80"/>
      <c r="W16" s="80"/>
      <c r="X16" s="80"/>
      <c r="Y16" s="80"/>
      <c r="Z16" s="80"/>
      <c r="AA16" s="79"/>
      <c r="AB16" s="79"/>
      <c r="AC16" s="80"/>
      <c r="AD16" s="80"/>
      <c r="AE16" s="80"/>
      <c r="AF16" s="80"/>
      <c r="AG16" s="79"/>
      <c r="AH16" s="80"/>
      <c r="AI16" s="80"/>
      <c r="AJ16" s="131">
        <f t="shared" ref="AJ16" si="4">COUNTIF(E16:AI18,"休")</f>
        <v>0</v>
      </c>
      <c r="AK16" s="131">
        <f t="shared" ref="AK16" si="5">MIN(AQ16:AR16)</f>
        <v>0</v>
      </c>
      <c r="AL16" s="138" t="e">
        <f t="shared" ref="AL16" si="6">AJ16/AK16</f>
        <v>#DIV/0!</v>
      </c>
      <c r="AM16" s="134" t="e">
        <f t="shared" ref="AM16" si="7">IF(AL16&gt;=0.214,"達成","未達成")</f>
        <v>#DIV/0!</v>
      </c>
      <c r="AN16" s="135" t="e">
        <f t="shared" ref="AN16" si="8">IF(AL16&gt;=0.25,"達成","未達成")</f>
        <v>#DIV/0!</v>
      </c>
      <c r="AO16" s="137" t="e">
        <f t="shared" ref="AO16" si="9">IF(AL16&gt;=0.285,"達成","未達成")</f>
        <v>#DIV/0!</v>
      </c>
      <c r="AQ16" s="70">
        <f t="shared" ref="AQ16" si="10">COUNTA(E16:AI18)</f>
        <v>0</v>
      </c>
      <c r="AR16" s="71">
        <v>28</v>
      </c>
    </row>
    <row r="17" spans="2:44" ht="14.1" customHeight="1" x14ac:dyDescent="0.15">
      <c r="B17" s="23">
        <f>【情報入力シート】!C24</f>
        <v>0</v>
      </c>
      <c r="C17" s="12" t="s">
        <v>1</v>
      </c>
      <c r="D17" s="185"/>
      <c r="E17" s="76"/>
      <c r="F17" s="75"/>
      <c r="G17" s="75"/>
      <c r="H17" s="75"/>
      <c r="I17" s="76"/>
      <c r="J17" s="76"/>
      <c r="K17" s="76"/>
      <c r="L17" s="76"/>
      <c r="M17" s="75"/>
      <c r="N17" s="75"/>
      <c r="O17" s="76"/>
      <c r="P17" s="76"/>
      <c r="Q17" s="76"/>
      <c r="R17" s="76"/>
      <c r="S17" s="76"/>
      <c r="T17" s="75"/>
      <c r="U17" s="75"/>
      <c r="V17" s="76"/>
      <c r="W17" s="76"/>
      <c r="X17" s="76"/>
      <c r="Y17" s="76"/>
      <c r="Z17" s="76"/>
      <c r="AA17" s="75"/>
      <c r="AB17" s="75"/>
      <c r="AC17" s="76"/>
      <c r="AD17" s="76"/>
      <c r="AE17" s="76"/>
      <c r="AF17" s="76"/>
      <c r="AG17" s="75"/>
      <c r="AH17" s="76"/>
      <c r="AI17" s="76"/>
      <c r="AJ17" s="131"/>
      <c r="AK17" s="131"/>
      <c r="AL17" s="138"/>
      <c r="AM17" s="134"/>
      <c r="AN17" s="135"/>
      <c r="AO17" s="137"/>
    </row>
    <row r="18" spans="2:44" ht="14.1" customHeight="1" x14ac:dyDescent="0.15">
      <c r="B18" s="24">
        <f>【情報入力シート】!C25</f>
        <v>0</v>
      </c>
      <c r="C18" s="13"/>
      <c r="D18" s="187"/>
      <c r="E18" s="78"/>
      <c r="F18" s="77"/>
      <c r="G18" s="77"/>
      <c r="H18" s="77"/>
      <c r="I18" s="78"/>
      <c r="J18" s="78"/>
      <c r="K18" s="78"/>
      <c r="L18" s="78"/>
      <c r="M18" s="77"/>
      <c r="N18" s="77"/>
      <c r="O18" s="78"/>
      <c r="P18" s="78"/>
      <c r="Q18" s="78"/>
      <c r="R18" s="78"/>
      <c r="S18" s="78"/>
      <c r="T18" s="77"/>
      <c r="U18" s="77"/>
      <c r="V18" s="78"/>
      <c r="W18" s="78"/>
      <c r="X18" s="78"/>
      <c r="Y18" s="78"/>
      <c r="Z18" s="78"/>
      <c r="AA18" s="77"/>
      <c r="AB18" s="77"/>
      <c r="AC18" s="78"/>
      <c r="AD18" s="78"/>
      <c r="AE18" s="78"/>
      <c r="AF18" s="78"/>
      <c r="AG18" s="77"/>
      <c r="AH18" s="78"/>
      <c r="AI18" s="78"/>
      <c r="AJ18" s="131"/>
      <c r="AK18" s="131"/>
      <c r="AL18" s="138"/>
      <c r="AM18" s="134"/>
      <c r="AN18" s="135"/>
      <c r="AO18" s="137"/>
    </row>
    <row r="19" spans="2:44" ht="14.1" customHeight="1" x14ac:dyDescent="0.15">
      <c r="B19" s="22">
        <f>【情報入力シート】!C26</f>
        <v>0</v>
      </c>
      <c r="C19" s="14" t="str">
        <f>【情報入力シート】!$C$3&amp;"従事"</f>
        <v>○○○○○○新築工事従事</v>
      </c>
      <c r="D19" s="184"/>
      <c r="E19" s="80"/>
      <c r="F19" s="79"/>
      <c r="G19" s="79"/>
      <c r="H19" s="79"/>
      <c r="I19" s="80"/>
      <c r="J19" s="80"/>
      <c r="K19" s="80"/>
      <c r="L19" s="80"/>
      <c r="M19" s="79"/>
      <c r="N19" s="79"/>
      <c r="O19" s="80"/>
      <c r="P19" s="80"/>
      <c r="Q19" s="80"/>
      <c r="R19" s="80"/>
      <c r="S19" s="80"/>
      <c r="T19" s="79"/>
      <c r="U19" s="79"/>
      <c r="V19" s="80"/>
      <c r="W19" s="80"/>
      <c r="X19" s="80"/>
      <c r="Y19" s="80"/>
      <c r="Z19" s="80"/>
      <c r="AA19" s="79"/>
      <c r="AB19" s="79"/>
      <c r="AC19" s="80"/>
      <c r="AD19" s="80"/>
      <c r="AE19" s="80"/>
      <c r="AF19" s="80"/>
      <c r="AG19" s="79"/>
      <c r="AH19" s="80"/>
      <c r="AI19" s="80"/>
      <c r="AJ19" s="131">
        <f t="shared" ref="AJ19" si="11">COUNTIF(E19:AI21,"休")</f>
        <v>0</v>
      </c>
      <c r="AK19" s="131">
        <f t="shared" ref="AK19" si="12">MIN(AQ19:AR19)</f>
        <v>0</v>
      </c>
      <c r="AL19" s="138" t="e">
        <f t="shared" ref="AL19" si="13">AJ19/AK19</f>
        <v>#DIV/0!</v>
      </c>
      <c r="AM19" s="134" t="e">
        <f t="shared" ref="AM19" si="14">IF(AL19&gt;=0.214,"達成","未達成")</f>
        <v>#DIV/0!</v>
      </c>
      <c r="AN19" s="135" t="e">
        <f t="shared" ref="AN19" si="15">IF(AL19&gt;=0.25,"達成","未達成")</f>
        <v>#DIV/0!</v>
      </c>
      <c r="AO19" s="137" t="e">
        <f t="shared" ref="AO19" si="16">IF(AL19&gt;=0.285,"達成","未達成")</f>
        <v>#DIV/0!</v>
      </c>
      <c r="AQ19" s="70">
        <f t="shared" ref="AQ19" si="17">COUNTA(E19:AI21)</f>
        <v>0</v>
      </c>
      <c r="AR19" s="71">
        <v>28</v>
      </c>
    </row>
    <row r="20" spans="2:44" ht="14.1" customHeight="1" x14ac:dyDescent="0.15">
      <c r="B20" s="23">
        <f>【情報入力シート】!C27</f>
        <v>0</v>
      </c>
      <c r="C20" s="12" t="s">
        <v>1</v>
      </c>
      <c r="D20" s="185"/>
      <c r="E20" s="76"/>
      <c r="F20" s="75"/>
      <c r="G20" s="75"/>
      <c r="H20" s="75"/>
      <c r="I20" s="76"/>
      <c r="J20" s="76"/>
      <c r="K20" s="76"/>
      <c r="L20" s="76"/>
      <c r="M20" s="75"/>
      <c r="N20" s="75"/>
      <c r="O20" s="76"/>
      <c r="P20" s="76"/>
      <c r="Q20" s="76"/>
      <c r="R20" s="76"/>
      <c r="S20" s="76"/>
      <c r="T20" s="75"/>
      <c r="U20" s="75"/>
      <c r="V20" s="76"/>
      <c r="W20" s="76"/>
      <c r="X20" s="76"/>
      <c r="Y20" s="76"/>
      <c r="Z20" s="76"/>
      <c r="AA20" s="75"/>
      <c r="AB20" s="75"/>
      <c r="AC20" s="76"/>
      <c r="AD20" s="76"/>
      <c r="AE20" s="76"/>
      <c r="AF20" s="76"/>
      <c r="AG20" s="75"/>
      <c r="AH20" s="76"/>
      <c r="AI20" s="76"/>
      <c r="AJ20" s="131"/>
      <c r="AK20" s="131"/>
      <c r="AL20" s="138"/>
      <c r="AM20" s="134"/>
      <c r="AN20" s="135"/>
      <c r="AO20" s="137"/>
    </row>
    <row r="21" spans="2:44" ht="14.1" customHeight="1" x14ac:dyDescent="0.15">
      <c r="B21" s="24">
        <f>【情報入力シート】!C28</f>
        <v>0</v>
      </c>
      <c r="C21" s="13"/>
      <c r="D21" s="187"/>
      <c r="E21" s="78"/>
      <c r="F21" s="77"/>
      <c r="G21" s="77"/>
      <c r="H21" s="77"/>
      <c r="I21" s="78"/>
      <c r="J21" s="78"/>
      <c r="K21" s="78"/>
      <c r="L21" s="78"/>
      <c r="M21" s="77"/>
      <c r="N21" s="77"/>
      <c r="O21" s="78"/>
      <c r="P21" s="78"/>
      <c r="Q21" s="78"/>
      <c r="R21" s="78"/>
      <c r="S21" s="78"/>
      <c r="T21" s="77"/>
      <c r="U21" s="77"/>
      <c r="V21" s="78"/>
      <c r="W21" s="78"/>
      <c r="X21" s="78"/>
      <c r="Y21" s="78"/>
      <c r="Z21" s="78"/>
      <c r="AA21" s="77"/>
      <c r="AB21" s="77"/>
      <c r="AC21" s="78"/>
      <c r="AD21" s="78"/>
      <c r="AE21" s="78"/>
      <c r="AF21" s="78"/>
      <c r="AG21" s="77"/>
      <c r="AH21" s="78"/>
      <c r="AI21" s="78"/>
      <c r="AJ21" s="131"/>
      <c r="AK21" s="131"/>
      <c r="AL21" s="138"/>
      <c r="AM21" s="134"/>
      <c r="AN21" s="135"/>
      <c r="AO21" s="137"/>
    </row>
    <row r="22" spans="2:44" ht="14.1" customHeight="1" x14ac:dyDescent="0.15">
      <c r="B22" s="22">
        <f>【情報入力シート】!C29</f>
        <v>0</v>
      </c>
      <c r="C22" s="14" t="str">
        <f>【情報入力シート】!$C$3&amp;"従事"</f>
        <v>○○○○○○新築工事従事</v>
      </c>
      <c r="D22" s="184"/>
      <c r="E22" s="80"/>
      <c r="F22" s="79"/>
      <c r="G22" s="79"/>
      <c r="H22" s="79"/>
      <c r="I22" s="80"/>
      <c r="J22" s="80"/>
      <c r="K22" s="80"/>
      <c r="L22" s="80"/>
      <c r="M22" s="79"/>
      <c r="N22" s="79"/>
      <c r="O22" s="80"/>
      <c r="P22" s="80"/>
      <c r="Q22" s="80"/>
      <c r="R22" s="80"/>
      <c r="S22" s="80"/>
      <c r="T22" s="79"/>
      <c r="U22" s="79"/>
      <c r="V22" s="80"/>
      <c r="W22" s="80"/>
      <c r="X22" s="80"/>
      <c r="Y22" s="80"/>
      <c r="Z22" s="80"/>
      <c r="AA22" s="79"/>
      <c r="AB22" s="79"/>
      <c r="AC22" s="80"/>
      <c r="AD22" s="80"/>
      <c r="AE22" s="80"/>
      <c r="AF22" s="80"/>
      <c r="AG22" s="79"/>
      <c r="AH22" s="80"/>
      <c r="AI22" s="80"/>
      <c r="AJ22" s="131">
        <f t="shared" ref="AJ22" si="18">COUNTIF(E22:AI24,"休")</f>
        <v>0</v>
      </c>
      <c r="AK22" s="131">
        <f t="shared" ref="AK22" si="19">MIN(AQ22:AR22)</f>
        <v>0</v>
      </c>
      <c r="AL22" s="138" t="e">
        <f t="shared" ref="AL22" si="20">AJ22/AK22</f>
        <v>#DIV/0!</v>
      </c>
      <c r="AM22" s="134" t="e">
        <f t="shared" ref="AM22" si="21">IF(AL22&gt;=0.214,"達成","未達成")</f>
        <v>#DIV/0!</v>
      </c>
      <c r="AN22" s="135" t="e">
        <f t="shared" ref="AN22" si="22">IF(AL22&gt;=0.25,"達成","未達成")</f>
        <v>#DIV/0!</v>
      </c>
      <c r="AO22" s="137" t="e">
        <f t="shared" ref="AO22" si="23">IF(AL22&gt;=0.285,"達成","未達成")</f>
        <v>#DIV/0!</v>
      </c>
      <c r="AQ22" s="70">
        <f t="shared" ref="AQ22" si="24">COUNTA(E22:AI24)</f>
        <v>0</v>
      </c>
      <c r="AR22" s="71">
        <v>28</v>
      </c>
    </row>
    <row r="23" spans="2:44" ht="14.1" customHeight="1" x14ac:dyDescent="0.15">
      <c r="B23" s="23">
        <f>【情報入力シート】!C30</f>
        <v>0</v>
      </c>
      <c r="C23" s="12" t="s">
        <v>1</v>
      </c>
      <c r="D23" s="185"/>
      <c r="E23" s="76"/>
      <c r="F23" s="75"/>
      <c r="G23" s="75"/>
      <c r="H23" s="75"/>
      <c r="I23" s="76"/>
      <c r="J23" s="76"/>
      <c r="K23" s="76"/>
      <c r="L23" s="76"/>
      <c r="M23" s="75"/>
      <c r="N23" s="75"/>
      <c r="O23" s="76"/>
      <c r="P23" s="76"/>
      <c r="Q23" s="76"/>
      <c r="R23" s="76"/>
      <c r="S23" s="76"/>
      <c r="T23" s="75"/>
      <c r="U23" s="75"/>
      <c r="V23" s="76"/>
      <c r="W23" s="76"/>
      <c r="X23" s="76"/>
      <c r="Y23" s="76"/>
      <c r="Z23" s="76"/>
      <c r="AA23" s="75"/>
      <c r="AB23" s="75"/>
      <c r="AC23" s="76"/>
      <c r="AD23" s="76"/>
      <c r="AE23" s="76"/>
      <c r="AF23" s="76"/>
      <c r="AG23" s="75"/>
      <c r="AH23" s="76"/>
      <c r="AI23" s="76"/>
      <c r="AJ23" s="131"/>
      <c r="AK23" s="131"/>
      <c r="AL23" s="138"/>
      <c r="AM23" s="134"/>
      <c r="AN23" s="135"/>
      <c r="AO23" s="137"/>
    </row>
    <row r="24" spans="2:44" ht="14.1" customHeight="1" x14ac:dyDescent="0.15">
      <c r="B24" s="24">
        <f>【情報入力シート】!C31</f>
        <v>0</v>
      </c>
      <c r="C24" s="13"/>
      <c r="D24" s="187"/>
      <c r="E24" s="78"/>
      <c r="F24" s="77"/>
      <c r="G24" s="77"/>
      <c r="H24" s="77"/>
      <c r="I24" s="78"/>
      <c r="J24" s="78"/>
      <c r="K24" s="78"/>
      <c r="L24" s="78"/>
      <c r="M24" s="77"/>
      <c r="N24" s="77"/>
      <c r="O24" s="78"/>
      <c r="P24" s="78"/>
      <c r="Q24" s="78"/>
      <c r="R24" s="78"/>
      <c r="S24" s="78"/>
      <c r="T24" s="77"/>
      <c r="U24" s="77"/>
      <c r="V24" s="78"/>
      <c r="W24" s="78"/>
      <c r="X24" s="78"/>
      <c r="Y24" s="78"/>
      <c r="Z24" s="78"/>
      <c r="AA24" s="77"/>
      <c r="AB24" s="77"/>
      <c r="AC24" s="78"/>
      <c r="AD24" s="78"/>
      <c r="AE24" s="78"/>
      <c r="AF24" s="78"/>
      <c r="AG24" s="77"/>
      <c r="AH24" s="78"/>
      <c r="AI24" s="78"/>
      <c r="AJ24" s="131"/>
      <c r="AK24" s="131"/>
      <c r="AL24" s="138"/>
      <c r="AM24" s="134"/>
      <c r="AN24" s="135"/>
      <c r="AO24" s="137"/>
    </row>
    <row r="25" spans="2:44" ht="14.1" customHeight="1" x14ac:dyDescent="0.15">
      <c r="B25" s="22">
        <f>【情報入力シート】!C32</f>
        <v>0</v>
      </c>
      <c r="C25" s="14" t="str">
        <f>【情報入力シート】!$C$3&amp;"従事"</f>
        <v>○○○○○○新築工事従事</v>
      </c>
      <c r="D25" s="184"/>
      <c r="E25" s="84"/>
      <c r="F25" s="85"/>
      <c r="G25" s="85"/>
      <c r="H25" s="85"/>
      <c r="I25" s="84"/>
      <c r="J25" s="84"/>
      <c r="K25" s="84"/>
      <c r="L25" s="84"/>
      <c r="M25" s="85"/>
      <c r="N25" s="85"/>
      <c r="O25" s="84"/>
      <c r="P25" s="84"/>
      <c r="Q25" s="84"/>
      <c r="R25" s="84"/>
      <c r="S25" s="84"/>
      <c r="T25" s="85"/>
      <c r="U25" s="85"/>
      <c r="V25" s="84"/>
      <c r="W25" s="84"/>
      <c r="X25" s="84"/>
      <c r="Y25" s="84"/>
      <c r="Z25" s="84"/>
      <c r="AA25" s="85"/>
      <c r="AB25" s="85"/>
      <c r="AC25" s="84"/>
      <c r="AD25" s="84"/>
      <c r="AE25" s="84"/>
      <c r="AF25" s="84"/>
      <c r="AG25" s="85"/>
      <c r="AH25" s="84"/>
      <c r="AI25" s="84"/>
      <c r="AJ25" s="131">
        <f t="shared" ref="AJ25" si="25">COUNTIF(E25:AI27,"休")</f>
        <v>0</v>
      </c>
      <c r="AK25" s="131">
        <f t="shared" ref="AK25" si="26">MIN(AQ25:AR25)</f>
        <v>0</v>
      </c>
      <c r="AL25" s="138" t="e">
        <f t="shared" ref="AL25" si="27">AJ25/AK25</f>
        <v>#DIV/0!</v>
      </c>
      <c r="AM25" s="134" t="e">
        <f t="shared" ref="AM25" si="28">IF(AL25&gt;=0.214,"達成","未達成")</f>
        <v>#DIV/0!</v>
      </c>
      <c r="AN25" s="135" t="e">
        <f t="shared" ref="AN25" si="29">IF(AL25&gt;=0.25,"達成","未達成")</f>
        <v>#DIV/0!</v>
      </c>
      <c r="AO25" s="137" t="e">
        <f t="shared" ref="AO25" si="30">IF(AL25&gt;=0.285,"達成","未達成")</f>
        <v>#DIV/0!</v>
      </c>
      <c r="AQ25" s="70">
        <f t="shared" ref="AQ25" si="31">COUNTA(E25:AI27)</f>
        <v>0</v>
      </c>
      <c r="AR25" s="71">
        <v>28</v>
      </c>
    </row>
    <row r="26" spans="2:44" ht="14.1" customHeight="1" x14ac:dyDescent="0.15">
      <c r="B26" s="23">
        <f>【情報入力シート】!C33</f>
        <v>0</v>
      </c>
      <c r="C26" s="12" t="s">
        <v>1</v>
      </c>
      <c r="D26" s="185"/>
      <c r="E26" s="76"/>
      <c r="F26" s="75"/>
      <c r="G26" s="75"/>
      <c r="H26" s="75"/>
      <c r="I26" s="76"/>
      <c r="J26" s="76"/>
      <c r="K26" s="76"/>
      <c r="L26" s="76"/>
      <c r="M26" s="75"/>
      <c r="N26" s="75"/>
      <c r="O26" s="76"/>
      <c r="P26" s="76"/>
      <c r="Q26" s="76"/>
      <c r="R26" s="76"/>
      <c r="S26" s="76"/>
      <c r="T26" s="75"/>
      <c r="U26" s="75"/>
      <c r="V26" s="76"/>
      <c r="W26" s="76"/>
      <c r="X26" s="76"/>
      <c r="Y26" s="76"/>
      <c r="Z26" s="76"/>
      <c r="AA26" s="75"/>
      <c r="AB26" s="75"/>
      <c r="AC26" s="76"/>
      <c r="AD26" s="76"/>
      <c r="AE26" s="76"/>
      <c r="AF26" s="76"/>
      <c r="AG26" s="75"/>
      <c r="AH26" s="76"/>
      <c r="AI26" s="76"/>
      <c r="AJ26" s="131"/>
      <c r="AK26" s="131"/>
      <c r="AL26" s="138"/>
      <c r="AM26" s="134"/>
      <c r="AN26" s="135"/>
      <c r="AO26" s="137"/>
    </row>
    <row r="27" spans="2:44" ht="14.1" customHeight="1" x14ac:dyDescent="0.15">
      <c r="B27" s="24">
        <f>【情報入力シート】!C34</f>
        <v>0</v>
      </c>
      <c r="C27" s="13"/>
      <c r="D27" s="187"/>
      <c r="E27" s="81"/>
      <c r="F27" s="86"/>
      <c r="G27" s="86"/>
      <c r="H27" s="86"/>
      <c r="I27" s="81"/>
      <c r="J27" s="81"/>
      <c r="K27" s="81"/>
      <c r="L27" s="81"/>
      <c r="M27" s="86"/>
      <c r="N27" s="86"/>
      <c r="O27" s="81"/>
      <c r="P27" s="81"/>
      <c r="Q27" s="81"/>
      <c r="R27" s="81"/>
      <c r="S27" s="81"/>
      <c r="T27" s="86"/>
      <c r="U27" s="86"/>
      <c r="V27" s="81"/>
      <c r="W27" s="81"/>
      <c r="X27" s="81"/>
      <c r="Y27" s="81"/>
      <c r="Z27" s="81"/>
      <c r="AA27" s="86"/>
      <c r="AB27" s="86"/>
      <c r="AC27" s="81"/>
      <c r="AD27" s="81"/>
      <c r="AE27" s="81"/>
      <c r="AF27" s="81"/>
      <c r="AG27" s="86"/>
      <c r="AH27" s="81"/>
      <c r="AI27" s="81"/>
      <c r="AJ27" s="131"/>
      <c r="AK27" s="131"/>
      <c r="AL27" s="138"/>
      <c r="AM27" s="134"/>
      <c r="AN27" s="135"/>
      <c r="AO27" s="137"/>
    </row>
    <row r="28" spans="2:44" ht="14.1" customHeight="1" x14ac:dyDescent="0.15">
      <c r="B28" s="22">
        <f>【情報入力シート】!C35</f>
        <v>0</v>
      </c>
      <c r="C28" s="14" t="str">
        <f>【情報入力シート】!$C$3&amp;"従事"</f>
        <v>○○○○○○新築工事従事</v>
      </c>
      <c r="D28" s="184"/>
      <c r="E28" s="80"/>
      <c r="F28" s="79"/>
      <c r="G28" s="79"/>
      <c r="H28" s="79"/>
      <c r="I28" s="80"/>
      <c r="J28" s="80"/>
      <c r="K28" s="80"/>
      <c r="L28" s="80"/>
      <c r="M28" s="79"/>
      <c r="N28" s="79"/>
      <c r="O28" s="80"/>
      <c r="P28" s="80"/>
      <c r="Q28" s="80"/>
      <c r="R28" s="80"/>
      <c r="S28" s="80"/>
      <c r="T28" s="79"/>
      <c r="U28" s="79"/>
      <c r="V28" s="80"/>
      <c r="W28" s="80"/>
      <c r="X28" s="80"/>
      <c r="Y28" s="80"/>
      <c r="Z28" s="80"/>
      <c r="AA28" s="79"/>
      <c r="AB28" s="79"/>
      <c r="AC28" s="80"/>
      <c r="AD28" s="80"/>
      <c r="AE28" s="80"/>
      <c r="AF28" s="80"/>
      <c r="AG28" s="79"/>
      <c r="AH28" s="80"/>
      <c r="AI28" s="80"/>
      <c r="AJ28" s="131">
        <f t="shared" ref="AJ28" si="32">COUNTIF(E28:AI30,"休")</f>
        <v>0</v>
      </c>
      <c r="AK28" s="131">
        <f t="shared" ref="AK28" si="33">MIN(AQ28:AR28)</f>
        <v>0</v>
      </c>
      <c r="AL28" s="138" t="e">
        <f t="shared" ref="AL28" si="34">AJ28/AK28</f>
        <v>#DIV/0!</v>
      </c>
      <c r="AM28" s="134" t="e">
        <f t="shared" ref="AM28" si="35">IF(AL28&gt;=0.214,"達成","未達成")</f>
        <v>#DIV/0!</v>
      </c>
      <c r="AN28" s="135" t="e">
        <f t="shared" ref="AN28" si="36">IF(AL28&gt;=0.25,"達成","未達成")</f>
        <v>#DIV/0!</v>
      </c>
      <c r="AO28" s="137" t="e">
        <f t="shared" ref="AO28" si="37">IF(AL28&gt;=0.285,"達成","未達成")</f>
        <v>#DIV/0!</v>
      </c>
      <c r="AQ28" s="70">
        <f t="shared" ref="AQ28" si="38">COUNTA(E28:AI30)</f>
        <v>0</v>
      </c>
      <c r="AR28" s="71">
        <v>28</v>
      </c>
    </row>
    <row r="29" spans="2:44" ht="14.1" customHeight="1" x14ac:dyDescent="0.15">
      <c r="B29" s="23">
        <f>【情報入力シート】!C36</f>
        <v>0</v>
      </c>
      <c r="C29" s="12" t="s">
        <v>1</v>
      </c>
      <c r="D29" s="185"/>
      <c r="E29" s="76"/>
      <c r="F29" s="75"/>
      <c r="G29" s="75"/>
      <c r="H29" s="75"/>
      <c r="I29" s="76"/>
      <c r="J29" s="76"/>
      <c r="K29" s="76"/>
      <c r="L29" s="76"/>
      <c r="M29" s="75"/>
      <c r="N29" s="75"/>
      <c r="O29" s="76"/>
      <c r="P29" s="76"/>
      <c r="Q29" s="76"/>
      <c r="R29" s="76"/>
      <c r="S29" s="76"/>
      <c r="T29" s="75"/>
      <c r="U29" s="75"/>
      <c r="V29" s="76"/>
      <c r="W29" s="76"/>
      <c r="X29" s="76"/>
      <c r="Y29" s="76"/>
      <c r="Z29" s="76"/>
      <c r="AA29" s="75"/>
      <c r="AB29" s="75"/>
      <c r="AC29" s="76"/>
      <c r="AD29" s="76"/>
      <c r="AE29" s="76"/>
      <c r="AF29" s="76"/>
      <c r="AG29" s="75"/>
      <c r="AH29" s="76"/>
      <c r="AI29" s="76"/>
      <c r="AJ29" s="131"/>
      <c r="AK29" s="131"/>
      <c r="AL29" s="138"/>
      <c r="AM29" s="134"/>
      <c r="AN29" s="135"/>
      <c r="AO29" s="137"/>
    </row>
    <row r="30" spans="2:44" ht="14.1" customHeight="1" x14ac:dyDescent="0.15">
      <c r="B30" s="24">
        <f>【情報入力シート】!C37</f>
        <v>0</v>
      </c>
      <c r="C30" s="13"/>
      <c r="D30" s="187"/>
      <c r="E30" s="78"/>
      <c r="F30" s="77"/>
      <c r="G30" s="77"/>
      <c r="H30" s="77"/>
      <c r="I30" s="78"/>
      <c r="J30" s="78"/>
      <c r="K30" s="78"/>
      <c r="L30" s="78"/>
      <c r="M30" s="77"/>
      <c r="N30" s="77"/>
      <c r="O30" s="78"/>
      <c r="P30" s="78"/>
      <c r="Q30" s="78"/>
      <c r="R30" s="78"/>
      <c r="S30" s="78"/>
      <c r="T30" s="77"/>
      <c r="U30" s="77"/>
      <c r="V30" s="78"/>
      <c r="W30" s="78"/>
      <c r="X30" s="78"/>
      <c r="Y30" s="78"/>
      <c r="Z30" s="78"/>
      <c r="AA30" s="77"/>
      <c r="AB30" s="77"/>
      <c r="AC30" s="78"/>
      <c r="AD30" s="78"/>
      <c r="AE30" s="78"/>
      <c r="AF30" s="78"/>
      <c r="AG30" s="77"/>
      <c r="AH30" s="78"/>
      <c r="AI30" s="78"/>
      <c r="AJ30" s="131"/>
      <c r="AK30" s="131"/>
      <c r="AL30" s="138"/>
      <c r="AM30" s="134"/>
      <c r="AN30" s="135"/>
      <c r="AO30" s="137"/>
    </row>
    <row r="31" spans="2:44" ht="14.1" customHeight="1" x14ac:dyDescent="0.15">
      <c r="B31" s="22">
        <f>【情報入力シート】!C38</f>
        <v>0</v>
      </c>
      <c r="C31" s="14" t="str">
        <f>【情報入力シート】!$C$3&amp;"従事"</f>
        <v>○○○○○○新築工事従事</v>
      </c>
      <c r="D31" s="184"/>
      <c r="E31" s="84"/>
      <c r="F31" s="85"/>
      <c r="G31" s="85"/>
      <c r="H31" s="85"/>
      <c r="I31" s="84"/>
      <c r="J31" s="84"/>
      <c r="K31" s="84"/>
      <c r="L31" s="84"/>
      <c r="M31" s="85"/>
      <c r="N31" s="85"/>
      <c r="O31" s="84"/>
      <c r="P31" s="84"/>
      <c r="Q31" s="84"/>
      <c r="R31" s="84"/>
      <c r="S31" s="84"/>
      <c r="T31" s="85"/>
      <c r="U31" s="85"/>
      <c r="V31" s="84"/>
      <c r="W31" s="84"/>
      <c r="X31" s="84"/>
      <c r="Y31" s="84"/>
      <c r="Z31" s="84"/>
      <c r="AA31" s="85"/>
      <c r="AB31" s="85"/>
      <c r="AC31" s="84"/>
      <c r="AD31" s="84"/>
      <c r="AE31" s="84"/>
      <c r="AF31" s="84"/>
      <c r="AG31" s="85"/>
      <c r="AH31" s="84"/>
      <c r="AI31" s="84"/>
      <c r="AJ31" s="131">
        <f t="shared" ref="AJ31" si="39">COUNTIF(E31:AI33,"休")</f>
        <v>0</v>
      </c>
      <c r="AK31" s="131">
        <f t="shared" ref="AK31" si="40">MIN(AQ31:AR31)</f>
        <v>0</v>
      </c>
      <c r="AL31" s="138" t="e">
        <f t="shared" ref="AL31" si="41">AJ31/AK31</f>
        <v>#DIV/0!</v>
      </c>
      <c r="AM31" s="134" t="e">
        <f t="shared" ref="AM31" si="42">IF(AL31&gt;=0.214,"達成","未達成")</f>
        <v>#DIV/0!</v>
      </c>
      <c r="AN31" s="135" t="e">
        <f t="shared" ref="AN31" si="43">IF(AL31&gt;=0.25,"達成","未達成")</f>
        <v>#DIV/0!</v>
      </c>
      <c r="AO31" s="137" t="e">
        <f t="shared" ref="AO31" si="44">IF(AL31&gt;=0.285,"達成","未達成")</f>
        <v>#DIV/0!</v>
      </c>
      <c r="AQ31" s="70">
        <f t="shared" ref="AQ31" si="45">COUNTA(E31:AI33)</f>
        <v>0</v>
      </c>
      <c r="AR31" s="71">
        <v>28</v>
      </c>
    </row>
    <row r="32" spans="2:44" ht="14.1" customHeight="1" x14ac:dyDescent="0.15">
      <c r="B32" s="23">
        <f>【情報入力シート】!C39</f>
        <v>0</v>
      </c>
      <c r="C32" s="12" t="s">
        <v>1</v>
      </c>
      <c r="D32" s="185"/>
      <c r="E32" s="76"/>
      <c r="F32" s="75"/>
      <c r="G32" s="75"/>
      <c r="H32" s="75"/>
      <c r="I32" s="76"/>
      <c r="J32" s="76"/>
      <c r="K32" s="76"/>
      <c r="L32" s="76"/>
      <c r="M32" s="75"/>
      <c r="N32" s="75"/>
      <c r="O32" s="76"/>
      <c r="P32" s="76"/>
      <c r="Q32" s="76"/>
      <c r="R32" s="76"/>
      <c r="S32" s="76"/>
      <c r="T32" s="75"/>
      <c r="U32" s="75"/>
      <c r="V32" s="76"/>
      <c r="W32" s="76"/>
      <c r="X32" s="76"/>
      <c r="Y32" s="76"/>
      <c r="Z32" s="76"/>
      <c r="AA32" s="75"/>
      <c r="AB32" s="75"/>
      <c r="AC32" s="76"/>
      <c r="AD32" s="76"/>
      <c r="AE32" s="76"/>
      <c r="AF32" s="76"/>
      <c r="AG32" s="75"/>
      <c r="AH32" s="76"/>
      <c r="AI32" s="76"/>
      <c r="AJ32" s="131"/>
      <c r="AK32" s="131"/>
      <c r="AL32" s="138"/>
      <c r="AM32" s="134"/>
      <c r="AN32" s="135"/>
      <c r="AO32" s="137"/>
    </row>
    <row r="33" spans="2:44" ht="14.1" customHeight="1" x14ac:dyDescent="0.15">
      <c r="B33" s="24">
        <f>【情報入力シート】!C40</f>
        <v>0</v>
      </c>
      <c r="C33" s="13"/>
      <c r="D33" s="187"/>
      <c r="E33" s="81"/>
      <c r="F33" s="86"/>
      <c r="G33" s="86"/>
      <c r="H33" s="86"/>
      <c r="I33" s="81"/>
      <c r="J33" s="81"/>
      <c r="K33" s="81"/>
      <c r="L33" s="81"/>
      <c r="M33" s="86"/>
      <c r="N33" s="86"/>
      <c r="O33" s="81"/>
      <c r="P33" s="81"/>
      <c r="Q33" s="81"/>
      <c r="R33" s="81"/>
      <c r="S33" s="81"/>
      <c r="T33" s="86"/>
      <c r="U33" s="86"/>
      <c r="V33" s="81"/>
      <c r="W33" s="81"/>
      <c r="X33" s="81"/>
      <c r="Y33" s="81"/>
      <c r="Z33" s="81"/>
      <c r="AA33" s="86"/>
      <c r="AB33" s="86"/>
      <c r="AC33" s="81"/>
      <c r="AD33" s="81"/>
      <c r="AE33" s="81"/>
      <c r="AF33" s="81"/>
      <c r="AG33" s="86"/>
      <c r="AH33" s="81"/>
      <c r="AI33" s="81"/>
      <c r="AJ33" s="131"/>
      <c r="AK33" s="131"/>
      <c r="AL33" s="138"/>
      <c r="AM33" s="134"/>
      <c r="AN33" s="135"/>
      <c r="AO33" s="137"/>
    </row>
    <row r="34" spans="2:44" ht="14.1" customHeight="1" x14ac:dyDescent="0.15">
      <c r="B34" s="22">
        <f>【情報入力シート】!C41</f>
        <v>0</v>
      </c>
      <c r="C34" s="14" t="str">
        <f>【情報入力シート】!$C$3&amp;"従事"</f>
        <v>○○○○○○新築工事従事</v>
      </c>
      <c r="D34" s="184"/>
      <c r="E34" s="80"/>
      <c r="F34" s="79"/>
      <c r="G34" s="79"/>
      <c r="H34" s="79"/>
      <c r="I34" s="80"/>
      <c r="J34" s="80"/>
      <c r="K34" s="80"/>
      <c r="L34" s="80"/>
      <c r="M34" s="79"/>
      <c r="N34" s="79"/>
      <c r="O34" s="80"/>
      <c r="P34" s="80"/>
      <c r="Q34" s="80"/>
      <c r="R34" s="80"/>
      <c r="S34" s="80"/>
      <c r="T34" s="79"/>
      <c r="U34" s="79"/>
      <c r="V34" s="80"/>
      <c r="W34" s="80"/>
      <c r="X34" s="80"/>
      <c r="Y34" s="80"/>
      <c r="Z34" s="80"/>
      <c r="AA34" s="79"/>
      <c r="AB34" s="79"/>
      <c r="AC34" s="80"/>
      <c r="AD34" s="80"/>
      <c r="AE34" s="80"/>
      <c r="AF34" s="80"/>
      <c r="AG34" s="79"/>
      <c r="AH34" s="80"/>
      <c r="AI34" s="80"/>
      <c r="AJ34" s="131">
        <f t="shared" ref="AJ34" si="46">COUNTIF(E34:AI36,"休")</f>
        <v>0</v>
      </c>
      <c r="AK34" s="131">
        <f t="shared" ref="AK34" si="47">MIN(AQ34:AR34)</f>
        <v>0</v>
      </c>
      <c r="AL34" s="138" t="e">
        <f t="shared" ref="AL34" si="48">AJ34/AK34</f>
        <v>#DIV/0!</v>
      </c>
      <c r="AM34" s="134" t="e">
        <f t="shared" ref="AM34" si="49">IF(AL34&gt;=0.214,"達成","未達成")</f>
        <v>#DIV/0!</v>
      </c>
      <c r="AN34" s="135" t="e">
        <f t="shared" ref="AN34" si="50">IF(AL34&gt;=0.25,"達成","未達成")</f>
        <v>#DIV/0!</v>
      </c>
      <c r="AO34" s="137" t="e">
        <f t="shared" ref="AO34" si="51">IF(AL34&gt;=0.285,"達成","未達成")</f>
        <v>#DIV/0!</v>
      </c>
      <c r="AQ34" s="70">
        <f t="shared" ref="AQ34" si="52">COUNTA(E34:AI36)</f>
        <v>0</v>
      </c>
      <c r="AR34" s="71">
        <v>28</v>
      </c>
    </row>
    <row r="35" spans="2:44" ht="14.1" customHeight="1" x14ac:dyDescent="0.15">
      <c r="B35" s="23">
        <f>【情報入力シート】!C42</f>
        <v>0</v>
      </c>
      <c r="C35" s="12" t="s">
        <v>1</v>
      </c>
      <c r="D35" s="185"/>
      <c r="E35" s="76"/>
      <c r="F35" s="75"/>
      <c r="G35" s="75"/>
      <c r="H35" s="75"/>
      <c r="I35" s="76"/>
      <c r="J35" s="76"/>
      <c r="K35" s="76"/>
      <c r="L35" s="76"/>
      <c r="M35" s="75"/>
      <c r="N35" s="75"/>
      <c r="O35" s="76"/>
      <c r="P35" s="76"/>
      <c r="Q35" s="76"/>
      <c r="R35" s="76"/>
      <c r="S35" s="76"/>
      <c r="T35" s="75"/>
      <c r="U35" s="75"/>
      <c r="V35" s="76"/>
      <c r="W35" s="76"/>
      <c r="X35" s="76"/>
      <c r="Y35" s="76"/>
      <c r="Z35" s="76"/>
      <c r="AA35" s="75"/>
      <c r="AB35" s="75"/>
      <c r="AC35" s="76"/>
      <c r="AD35" s="76"/>
      <c r="AE35" s="76"/>
      <c r="AF35" s="76"/>
      <c r="AG35" s="75"/>
      <c r="AH35" s="76"/>
      <c r="AI35" s="76"/>
      <c r="AJ35" s="131"/>
      <c r="AK35" s="131"/>
      <c r="AL35" s="138"/>
      <c r="AM35" s="134"/>
      <c r="AN35" s="135"/>
      <c r="AO35" s="137"/>
    </row>
    <row r="36" spans="2:44" ht="14.1" customHeight="1" x14ac:dyDescent="0.15">
      <c r="B36" s="24">
        <f>【情報入力シート】!C43</f>
        <v>0</v>
      </c>
      <c r="C36" s="13"/>
      <c r="D36" s="187"/>
      <c r="E36" s="78"/>
      <c r="F36" s="77"/>
      <c r="G36" s="77"/>
      <c r="H36" s="77"/>
      <c r="I36" s="78"/>
      <c r="J36" s="78"/>
      <c r="K36" s="78"/>
      <c r="L36" s="78"/>
      <c r="M36" s="77"/>
      <c r="N36" s="77"/>
      <c r="O36" s="78"/>
      <c r="P36" s="78"/>
      <c r="Q36" s="78"/>
      <c r="R36" s="78"/>
      <c r="S36" s="78"/>
      <c r="T36" s="77"/>
      <c r="U36" s="77"/>
      <c r="V36" s="78"/>
      <c r="W36" s="78"/>
      <c r="X36" s="78"/>
      <c r="Y36" s="78"/>
      <c r="Z36" s="78"/>
      <c r="AA36" s="77"/>
      <c r="AB36" s="77"/>
      <c r="AC36" s="78"/>
      <c r="AD36" s="78"/>
      <c r="AE36" s="78"/>
      <c r="AF36" s="78"/>
      <c r="AG36" s="77"/>
      <c r="AH36" s="78"/>
      <c r="AI36" s="78"/>
      <c r="AJ36" s="131"/>
      <c r="AK36" s="131"/>
      <c r="AL36" s="138"/>
      <c r="AM36" s="134"/>
      <c r="AN36" s="135"/>
      <c r="AO36" s="137"/>
    </row>
    <row r="37" spans="2:44" ht="14.1" customHeight="1" x14ac:dyDescent="0.15">
      <c r="B37" s="30">
        <f>【情報入力シート】!C44</f>
        <v>0</v>
      </c>
      <c r="C37" s="14" t="str">
        <f>【情報入力シート】!$C$3&amp;"従事"</f>
        <v>○○○○○○新築工事従事</v>
      </c>
      <c r="D37" s="184"/>
      <c r="E37" s="80"/>
      <c r="F37" s="79"/>
      <c r="G37" s="79"/>
      <c r="H37" s="79"/>
      <c r="I37" s="80"/>
      <c r="J37" s="80"/>
      <c r="K37" s="80"/>
      <c r="L37" s="80"/>
      <c r="M37" s="79"/>
      <c r="N37" s="79"/>
      <c r="O37" s="80"/>
      <c r="P37" s="80"/>
      <c r="Q37" s="80"/>
      <c r="R37" s="80"/>
      <c r="S37" s="80"/>
      <c r="T37" s="79"/>
      <c r="U37" s="79"/>
      <c r="V37" s="80"/>
      <c r="W37" s="80"/>
      <c r="X37" s="80"/>
      <c r="Y37" s="80"/>
      <c r="Z37" s="80"/>
      <c r="AA37" s="79"/>
      <c r="AB37" s="79"/>
      <c r="AC37" s="80"/>
      <c r="AD37" s="80"/>
      <c r="AE37" s="80"/>
      <c r="AF37" s="80"/>
      <c r="AG37" s="79"/>
      <c r="AH37" s="80"/>
      <c r="AI37" s="80"/>
      <c r="AJ37" s="131">
        <f t="shared" ref="AJ37" si="53">COUNTIF(E37:AI39,"休")</f>
        <v>0</v>
      </c>
      <c r="AK37" s="131">
        <f t="shared" ref="AK37" si="54">MIN(AQ37:AR37)</f>
        <v>0</v>
      </c>
      <c r="AL37" s="138" t="e">
        <f t="shared" ref="AL37" si="55">AJ37/AK37</f>
        <v>#DIV/0!</v>
      </c>
      <c r="AM37" s="134" t="e">
        <f t="shared" ref="AM37" si="56">IF(AL37&gt;=0.214,"達成","未達成")</f>
        <v>#DIV/0!</v>
      </c>
      <c r="AN37" s="135" t="e">
        <f t="shared" ref="AN37" si="57">IF(AL37&gt;=0.25,"達成","未達成")</f>
        <v>#DIV/0!</v>
      </c>
      <c r="AO37" s="137" t="e">
        <f t="shared" ref="AO37" si="58">IF(AL37&gt;=0.285,"達成","未達成")</f>
        <v>#DIV/0!</v>
      </c>
      <c r="AQ37" s="70">
        <f t="shared" ref="AQ37" si="59">COUNTA(E37:AI39)</f>
        <v>0</v>
      </c>
      <c r="AR37" s="71">
        <v>28</v>
      </c>
    </row>
    <row r="38" spans="2:44" ht="14.1" customHeight="1" x14ac:dyDescent="0.15">
      <c r="B38" s="29">
        <f>【情報入力シート】!C45</f>
        <v>0</v>
      </c>
      <c r="C38" s="12" t="s">
        <v>1</v>
      </c>
      <c r="D38" s="185"/>
      <c r="E38" s="76"/>
      <c r="F38" s="75"/>
      <c r="G38" s="75"/>
      <c r="H38" s="75"/>
      <c r="I38" s="76"/>
      <c r="J38" s="76"/>
      <c r="K38" s="76"/>
      <c r="L38" s="76"/>
      <c r="M38" s="75"/>
      <c r="N38" s="75"/>
      <c r="O38" s="76"/>
      <c r="P38" s="76"/>
      <c r="Q38" s="76"/>
      <c r="R38" s="76"/>
      <c r="S38" s="76"/>
      <c r="T38" s="75"/>
      <c r="U38" s="75"/>
      <c r="V38" s="76"/>
      <c r="W38" s="76"/>
      <c r="X38" s="76"/>
      <c r="Y38" s="76"/>
      <c r="Z38" s="76"/>
      <c r="AA38" s="75"/>
      <c r="AB38" s="75"/>
      <c r="AC38" s="76"/>
      <c r="AD38" s="76"/>
      <c r="AE38" s="76"/>
      <c r="AF38" s="76"/>
      <c r="AG38" s="75"/>
      <c r="AH38" s="76"/>
      <c r="AI38" s="76"/>
      <c r="AJ38" s="131"/>
      <c r="AK38" s="131"/>
      <c r="AL38" s="138"/>
      <c r="AM38" s="134"/>
      <c r="AN38" s="135"/>
      <c r="AO38" s="137"/>
    </row>
    <row r="39" spans="2:44" ht="14.1" customHeight="1" thickBot="1" x14ac:dyDescent="0.2">
      <c r="B39" s="31">
        <f>【情報入力シート】!C46</f>
        <v>0</v>
      </c>
      <c r="C39" s="26"/>
      <c r="D39" s="186"/>
      <c r="E39" s="88"/>
      <c r="F39" s="87"/>
      <c r="G39" s="87"/>
      <c r="H39" s="87"/>
      <c r="I39" s="88"/>
      <c r="J39" s="88"/>
      <c r="K39" s="88"/>
      <c r="L39" s="88"/>
      <c r="M39" s="87"/>
      <c r="N39" s="87"/>
      <c r="O39" s="88"/>
      <c r="P39" s="88"/>
      <c r="Q39" s="88"/>
      <c r="R39" s="88"/>
      <c r="S39" s="88"/>
      <c r="T39" s="87"/>
      <c r="U39" s="87"/>
      <c r="V39" s="88"/>
      <c r="W39" s="88"/>
      <c r="X39" s="88"/>
      <c r="Y39" s="88"/>
      <c r="Z39" s="88"/>
      <c r="AA39" s="87"/>
      <c r="AB39" s="87"/>
      <c r="AC39" s="88"/>
      <c r="AD39" s="88"/>
      <c r="AE39" s="88"/>
      <c r="AF39" s="88"/>
      <c r="AG39" s="87"/>
      <c r="AH39" s="88"/>
      <c r="AI39" s="88"/>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20"/>
      <c r="AN42" s="121"/>
      <c r="AO42" s="122"/>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M7"/>
    <mergeCell ref="N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11" priority="21" operator="containsText" text="未達成">
      <formula>NOT(ISERROR(SEARCH("未達成",AO40)))</formula>
    </cfRule>
  </conditionalFormatting>
  <conditionalFormatting sqref="AO10">
    <cfRule type="containsText" dxfId="10" priority="9" operator="containsText" text="未達成">
      <formula>NOT(ISERROR(SEARCH("未達成",AO10)))</formula>
    </cfRule>
  </conditionalFormatting>
  <conditionalFormatting sqref="AN10">
    <cfRule type="containsText" dxfId="9" priority="8" operator="containsText" text="未達成">
      <formula>NOT(ISERROR(SEARCH("未達成",AN10)))</formula>
    </cfRule>
  </conditionalFormatting>
  <conditionalFormatting sqref="AN40">
    <cfRule type="containsText" dxfId="8" priority="16" operator="containsText" text="未達成">
      <formula>NOT(ISERROR(SEARCH("未達成",AN40)))</formula>
    </cfRule>
  </conditionalFormatting>
  <conditionalFormatting sqref="AM40">
    <cfRule type="containsText" dxfId="7" priority="15" operator="containsText" text="未達成">
      <formula>NOT(ISERROR(SEARCH("未達成",AM40)))</formula>
    </cfRule>
  </conditionalFormatting>
  <conditionalFormatting sqref="AN13">
    <cfRule type="containsText" dxfId="6" priority="5" operator="containsText" text="未達成">
      <formula>NOT(ISERROR(SEARCH("未達成",AN13)))</formula>
    </cfRule>
  </conditionalFormatting>
  <conditionalFormatting sqref="AM13">
    <cfRule type="containsText" dxfId="5" priority="4" operator="containsText" text="未達成">
      <formula>NOT(ISERROR(SEARCH("未達成",AM13)))</formula>
    </cfRule>
  </conditionalFormatting>
  <conditionalFormatting sqref="AM16 AM19 AM22 AM25 AM28 AM31 AM34 AM37">
    <cfRule type="containsText" dxfId="4" priority="1" operator="containsText" text="未達成">
      <formula>NOT(ISERROR(SEARCH("未達成",AM16)))</formula>
    </cfRule>
  </conditionalFormatting>
  <conditionalFormatting sqref="AO16 AO19 AO22 AO25 AO28 AO31 AO34 AO37">
    <cfRule type="containsText" dxfId="3" priority="3" operator="containsText" text="未達成">
      <formula>NOT(ISERROR(SEARCH("未達成",AO16)))</formula>
    </cfRule>
  </conditionalFormatting>
  <conditionalFormatting sqref="AN16 AN19 AN22 AN25 AN28 AN31 AN34 AN37">
    <cfRule type="containsText" dxfId="2" priority="2" operator="containsText" text="未達成">
      <formula>NOT(ISERROR(SEARCH("未達成",AN16)))</formula>
    </cfRule>
  </conditionalFormatting>
  <conditionalFormatting sqref="AM10">
    <cfRule type="containsText" dxfId="1" priority="7" operator="containsText" text="未達成">
      <formula>NOT(ISERROR(SEARCH("未達成",AM10)))</formula>
    </cfRule>
  </conditionalFormatting>
  <conditionalFormatting sqref="AO13">
    <cfRule type="containsText" dxfId="0"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8"/>
  <sheetViews>
    <sheetView workbookViewId="0">
      <selection activeCell="G43" sqref="G43"/>
    </sheetView>
  </sheetViews>
  <sheetFormatPr defaultColWidth="9" defaultRowHeight="13.5" x14ac:dyDescent="0.15"/>
  <cols>
    <col min="1" max="2" width="11.75" style="45" customWidth="1"/>
    <col min="3" max="3" width="4.625" style="45" customWidth="1"/>
    <col min="4" max="4" width="11.75" style="42" bestFit="1" customWidth="1"/>
    <col min="5" max="5" width="4.625" style="42" customWidth="1"/>
    <col min="6" max="6" width="9" style="42"/>
    <col min="7" max="7" width="15.125" style="42" customWidth="1"/>
    <col min="8" max="8" width="9" style="42"/>
    <col min="9" max="9" width="13.375" style="42" customWidth="1"/>
    <col min="10" max="10" width="9" style="42"/>
    <col min="11" max="11" width="13.375" style="42" customWidth="1"/>
    <col min="12" max="12" width="9" style="42"/>
    <col min="13" max="13" width="13.375" style="42" customWidth="1"/>
    <col min="14" max="14" width="9" style="42"/>
    <col min="15" max="15" width="13.375" style="42" customWidth="1"/>
    <col min="16" max="16384" width="9" style="42"/>
  </cols>
  <sheetData>
    <row r="1" spans="1:16" x14ac:dyDescent="0.15">
      <c r="A1" s="39" t="s">
        <v>35</v>
      </c>
      <c r="B1" s="40" t="s">
        <v>36</v>
      </c>
      <c r="C1" s="40"/>
      <c r="D1" s="41" t="s">
        <v>37</v>
      </c>
      <c r="E1" s="39"/>
      <c r="G1" s="43"/>
      <c r="H1" s="43"/>
      <c r="I1" s="44">
        <v>2019</v>
      </c>
      <c r="J1" s="43" t="s">
        <v>38</v>
      </c>
      <c r="K1" s="44">
        <f>I1+1</f>
        <v>2020</v>
      </c>
      <c r="L1" s="43" t="s">
        <v>38</v>
      </c>
      <c r="M1" s="44">
        <f>K1+1</f>
        <v>2021</v>
      </c>
      <c r="N1" s="43" t="s">
        <v>38</v>
      </c>
      <c r="O1" s="44">
        <f>M1+1</f>
        <v>2022</v>
      </c>
      <c r="P1" s="43" t="s">
        <v>38</v>
      </c>
    </row>
    <row r="2" spans="1:16" x14ac:dyDescent="0.15">
      <c r="C2" s="46" t="str">
        <f>IF(B2="","",TEXT(B2,"aaa"))</f>
        <v/>
      </c>
      <c r="D2" s="47" t="s">
        <v>39</v>
      </c>
      <c r="E2" s="43"/>
      <c r="G2" s="43" t="s">
        <v>40</v>
      </c>
      <c r="H2" s="43"/>
      <c r="I2" s="48">
        <f>IF(OR($G2="国民の祝日",$G2="振替休日"),IF(J1="日",I1+1,""),IF(COUNTIF($B:$B,DATE(I1,1,1))=0,DATE(I1,1,1),INDEX($D:$D,MATCH(DATE(I1,1,1),$B:$B,0),1)))</f>
        <v>43466</v>
      </c>
      <c r="J2" s="43" t="str">
        <f>IF(I2="","",TEXT(I2,"aaa"))</f>
        <v>火</v>
      </c>
      <c r="K2" s="48">
        <f>IF(OR($G2="国民の祝日",$G2="振替休日"),IF(L1="日",K1+1,""),IF(COUNTIF($B:$B,DATE(K1,1,1))=0,DATE(K1,1,1),INDEX($D:$D,MATCH(DATE(K1,1,1),$B:$B,0),1)))</f>
        <v>43831</v>
      </c>
      <c r="L2" s="43" t="str">
        <f>IF(K2="","",TEXT(K2,"aaa"))</f>
        <v>水</v>
      </c>
      <c r="M2" s="48">
        <f>IF(OR($G2="国民の祝日",$G2="振替休日"),IF(N1="日",M1+1,""),IF(COUNTIF($B:$B,DATE(M1,1,1))=0,DATE(M1,1,1),INDEX($D:$D,MATCH(DATE(M1,1,1),$B:$B,0),1)))</f>
        <v>44197</v>
      </c>
      <c r="N2" s="43" t="str">
        <f>IF(M2="","",TEXT(M2,"aaa"))</f>
        <v>金</v>
      </c>
      <c r="O2" s="48">
        <f>IF(OR($G2="国民の祝日",$G2="振替休日"),IF(P1="日",O1+1,""),IF(COUNTIF($B:$B,DATE(O1,1,1))=0,DATE(O1,1,1),INDEX($D:$D,MATCH(DATE(O1,1,1),$B:$B,0),1)))</f>
        <v>44562</v>
      </c>
      <c r="P2" s="43" t="str">
        <f>IF(O2="","",TEXT(O2,"aaa"))</f>
        <v>土</v>
      </c>
    </row>
    <row r="3" spans="1:16" x14ac:dyDescent="0.15">
      <c r="A3" s="45" t="s">
        <v>41</v>
      </c>
      <c r="B3" s="45" t="s">
        <v>42</v>
      </c>
      <c r="C3" s="46" t="str">
        <f t="shared" ref="C3:E26" si="0">IF(B3="","",TEXT(B3,"aaa"))</f>
        <v>-</v>
      </c>
      <c r="D3" s="48">
        <v>43586</v>
      </c>
      <c r="E3" s="43" t="str">
        <f t="shared" si="0"/>
        <v>水</v>
      </c>
      <c r="G3" s="43" t="s">
        <v>43</v>
      </c>
      <c r="H3" s="43"/>
      <c r="I3" s="48" t="str">
        <f>IF(OR($G3="国民の祝日",$G3="振替休日"),IF(J2="日",I2+1,""),IF(COUNTIF($B:$B,DATE(I2,1,1))=0,DATE(I2,1,1),INDEX($D:$D,MATCH(DATE(I2,1,1),$B:$B,0),1)))</f>
        <v/>
      </c>
      <c r="J3" s="43" t="str">
        <f t="shared" ref="J3:J27" si="1">IF(I3="","",TEXT(I3,"aaa"))</f>
        <v/>
      </c>
      <c r="K3" s="48" t="str">
        <f>IF(OR($G3="国民の祝日",$G3="振替休日"),IF(L2="日",K2+1,""),IF(COUNTIF($B:$B,DATE(K2,1,1))=0,DATE(K2,1,1),INDEX($D:$D,MATCH(DATE(K2,1,1),$B:$B,0),1)))</f>
        <v/>
      </c>
      <c r="L3" s="43" t="str">
        <f t="shared" ref="L3:L27" si="2">IF(K3="","",TEXT(K3,"aaa"))</f>
        <v/>
      </c>
      <c r="M3" s="48" t="str">
        <f>IF(OR($G3="国民の祝日",$G3="振替休日"),IF(N2="日",M2+1,""),IF(COUNTIF($B:$B,DATE(M2,1,1))=0,DATE(M2,1,1),INDEX($D:$D,MATCH(DATE(M2,1,1),$B:$B,0),1)))</f>
        <v/>
      </c>
      <c r="N3" s="43" t="str">
        <f t="shared" ref="N3:N27" si="3">IF(M3="","",TEXT(M3,"aaa"))</f>
        <v/>
      </c>
      <c r="O3" s="48" t="str">
        <f>IF(OR($G3="国民の祝日",$G3="振替休日"),IF(P2="日",O2+1,""),IF(COUNTIF($B:$B,DATE(O2,1,1))=0,DATE(O2,1,1),INDEX($D:$D,MATCH(DATE(O2,1,1),$B:$B,0),1)))</f>
        <v/>
      </c>
      <c r="P3" s="43" t="str">
        <f t="shared" ref="P3:P27" si="4">IF(O3="","",TEXT(O3,"aaa"))</f>
        <v/>
      </c>
    </row>
    <row r="4" spans="1:16" x14ac:dyDescent="0.15">
      <c r="A4" s="45" t="s">
        <v>44</v>
      </c>
      <c r="B4" s="45" t="s">
        <v>42</v>
      </c>
      <c r="C4" s="46" t="str">
        <f t="shared" si="0"/>
        <v>-</v>
      </c>
      <c r="D4" s="48">
        <v>43585</v>
      </c>
      <c r="E4" s="43" t="str">
        <f t="shared" si="0"/>
        <v>火</v>
      </c>
      <c r="G4" s="43" t="s">
        <v>45</v>
      </c>
      <c r="H4" s="43" t="s">
        <v>46</v>
      </c>
      <c r="I4" s="48">
        <f>IF(OR($G4="国民の祝日",$G4="振替休日"),IF(J3="日",I3+1,""),IF(COUNTIF($B:$B,DATE(I1,1,1)+IF(WEEKDAY(DATE(I1,1,1),1)&lt;=2,7*1,7*2)-(WEEKDAY(DATE(I1,1,1),1)-2))=0,DATE(I1,1,1)+IF(WEEKDAY(DATE(I1,1,1),1)&lt;=2,7*1,7*2)-(WEEKDAY(DATE(I1,1,1),1)-2),INDEX($D:$D,MATCH(DATE(I1,1,1)+IF(WEEKDAY(DATE(I1,1,1),1)&lt;=2,7*1,7*2)-(WEEKDAY(DATE(I1,1,1),1)-2),$B:$B,0),1)))</f>
        <v>43479</v>
      </c>
      <c r="J4" s="43" t="str">
        <f t="shared" si="1"/>
        <v>月</v>
      </c>
      <c r="K4" s="48">
        <f>IF(OR($G4="国民の祝日",$G4="振替休日"),IF(L3="日",K3+1,""),IF(COUNTIF($B:$B,DATE(K1,1,1)+IF(WEEKDAY(DATE(K1,1,1),1)&lt;=2,7*1,7*2)-(WEEKDAY(DATE(K1,1,1),1)-2))=0,DATE(K1,1,1)+IF(WEEKDAY(DATE(K1,1,1),1)&lt;=2,7*1,7*2)-(WEEKDAY(DATE(K1,1,1),1)-2),INDEX($D:$D,MATCH(DATE(K1,1,1)+IF(WEEKDAY(DATE(K1,1,1),1)&lt;=2,7*1,7*2)-(WEEKDAY(DATE(K1,1,1),1)-2),$B:$B,0),1)))</f>
        <v>43843</v>
      </c>
      <c r="L4" s="43" t="str">
        <f t="shared" si="2"/>
        <v>月</v>
      </c>
      <c r="M4" s="48">
        <f>IF(OR($G4="国民の祝日",$G4="振替休日"),IF(N3="日",M3+1,""),IF(COUNTIF($B:$B,DATE(M1,1,1)+IF(WEEKDAY(DATE(M1,1,1),1)&lt;=2,7*1,7*2)-(WEEKDAY(DATE(M1,1,1),1)-2))=0,DATE(M1,1,1)+IF(WEEKDAY(DATE(M1,1,1),1)&lt;=2,7*1,7*2)-(WEEKDAY(DATE(M1,1,1),1)-2),INDEX($D:$D,MATCH(DATE(M1,1,1)+IF(WEEKDAY(DATE(M1,1,1),1)&lt;=2,7*1,7*2)-(WEEKDAY(DATE(M1,1,1),1)-2),$B:$B,0),1)))</f>
        <v>44207</v>
      </c>
      <c r="N4" s="43" t="str">
        <f t="shared" si="3"/>
        <v>月</v>
      </c>
      <c r="O4" s="48">
        <f>IF(OR($G4="国民の祝日",$G4="振替休日"),IF(P3="日",O3+1,""),IF(COUNTIF($B:$B,DATE(O1,1,1)+IF(WEEKDAY(DATE(O1,1,1),1)&lt;=2,7*1,7*2)-(WEEKDAY(DATE(O1,1,1),1)-2))=0,DATE(O1,1,1)+IF(WEEKDAY(DATE(O1,1,1),1)&lt;=2,7*1,7*2)-(WEEKDAY(DATE(O1,1,1),1)-2),INDEX($D:$D,MATCH(DATE(O1,1,1)+IF(WEEKDAY(DATE(O1,1,1),1)&lt;=2,7*1,7*2)-(WEEKDAY(DATE(O1,1,1),1)-2),$B:$B,0),1)))</f>
        <v>44571</v>
      </c>
      <c r="P4" s="43" t="str">
        <f t="shared" si="4"/>
        <v>月</v>
      </c>
    </row>
    <row r="5" spans="1:16" x14ac:dyDescent="0.15">
      <c r="A5" s="45" t="s">
        <v>44</v>
      </c>
      <c r="B5" s="45" t="s">
        <v>42</v>
      </c>
      <c r="C5" s="46" t="str">
        <f t="shared" si="0"/>
        <v>-</v>
      </c>
      <c r="D5" s="48">
        <v>43587</v>
      </c>
      <c r="E5" s="43" t="str">
        <f t="shared" si="0"/>
        <v>木</v>
      </c>
      <c r="G5" s="43" t="s">
        <v>47</v>
      </c>
      <c r="H5" s="43"/>
      <c r="I5" s="48">
        <f>IF(OR($G5="国民の祝日",$G5="振替休日"),IF(J4="日",I4+1,""),IF(COUNTIF($B:$B,DATE(I1,2,11))=0,DATE(I1,2,11),INDEX($D:$D,MATCH(DATE(I1,2,11),$B:$B,0),1)))</f>
        <v>43507</v>
      </c>
      <c r="J5" s="43" t="str">
        <f t="shared" si="1"/>
        <v>月</v>
      </c>
      <c r="K5" s="48">
        <f>IF(OR($G5="国民の祝日",$G5="振替休日"),IF(L4="日",K4+1,""),IF(COUNTIF($B:$B,DATE(K1,2,11))=0,DATE(K1,2,11),INDEX($D:$D,MATCH(DATE(K1,2,11),$B:$B,0),1)))</f>
        <v>43872</v>
      </c>
      <c r="L5" s="43" t="str">
        <f t="shared" si="2"/>
        <v>火</v>
      </c>
      <c r="M5" s="48">
        <f>IF(OR($G5="国民の祝日",$G5="振替休日"),IF(N4="日",M4+1,""),IF(COUNTIF($B:$B,DATE(M1,2,11))=0,DATE(M1,2,11),INDEX($D:$D,MATCH(DATE(M1,2,11),$B:$B,0),1)))</f>
        <v>44238</v>
      </c>
      <c r="N5" s="43" t="str">
        <f t="shared" si="3"/>
        <v>木</v>
      </c>
      <c r="O5" s="48">
        <f>IF(OR($G5="国民の祝日",$G5="振替休日"),IF(P4="日",O4+1,""),IF(COUNTIF($B:$B,DATE(O1,2,11))=0,DATE(O1,2,11),INDEX($D:$D,MATCH(DATE(O1,2,11),$B:$B,0),1)))</f>
        <v>44603</v>
      </c>
      <c r="P5" s="43" t="str">
        <f t="shared" si="4"/>
        <v>金</v>
      </c>
    </row>
    <row r="6" spans="1:16" x14ac:dyDescent="0.15">
      <c r="A6" s="45" t="s">
        <v>48</v>
      </c>
      <c r="B6" s="45" t="s">
        <v>42</v>
      </c>
      <c r="C6" s="46" t="str">
        <f t="shared" si="0"/>
        <v>-</v>
      </c>
      <c r="D6" s="48">
        <v>43760</v>
      </c>
      <c r="E6" s="43" t="str">
        <f t="shared" si="0"/>
        <v>火</v>
      </c>
      <c r="G6" s="43" t="s">
        <v>43</v>
      </c>
      <c r="H6" s="43"/>
      <c r="I6" s="48" t="str">
        <f>IF(OR($G6="国民の祝日",$G6="振替休日"),IF(J5="日",I5+1,""),IF(COUNTIF($B:$B,DATE(I5,1,1))=0,DATE(I5,1,1),INDEX($D:$D,MATCH(DATE(I5,1,1),$B:$B,0),1)))</f>
        <v/>
      </c>
      <c r="J6" s="43" t="str">
        <f t="shared" si="1"/>
        <v/>
      </c>
      <c r="K6" s="48" t="str">
        <f>IF(OR($G6="国民の祝日",$G6="振替休日"),IF(L5="日",K5+1,""),IF(COUNTIF($B:$B,DATE(K5,1,1))=0,DATE(K5,1,1),INDEX($D:$D,MATCH(DATE(K5,1,1),$B:$B,0),1)))</f>
        <v/>
      </c>
      <c r="L6" s="43" t="str">
        <f t="shared" si="2"/>
        <v/>
      </c>
      <c r="M6" s="48" t="str">
        <f>IF(OR($G6="国民の祝日",$G6="振替休日"),IF(N5="日",M5+1,""),IF(COUNTIF($B:$B,DATE(M5,1,1))=0,DATE(M5,1,1),INDEX($D:$D,MATCH(DATE(M5,1,1),$B:$B,0),1)))</f>
        <v/>
      </c>
      <c r="N6" s="43" t="str">
        <f t="shared" si="3"/>
        <v/>
      </c>
      <c r="O6" s="48" t="str">
        <f>IF(OR($G6="国民の祝日",$G6="振替休日"),IF(P5="日",O5+1,""),IF(COUNTIF($B:$B,DATE(O5,1,1))=0,DATE(O5,1,1),INDEX($D:$D,MATCH(DATE(O5,1,1),$B:$B,0),1)))</f>
        <v/>
      </c>
      <c r="P6" s="43" t="str">
        <f t="shared" si="4"/>
        <v/>
      </c>
    </row>
    <row r="7" spans="1:16" x14ac:dyDescent="0.15">
      <c r="A7" s="45" t="s">
        <v>49</v>
      </c>
      <c r="B7" s="49">
        <v>43822</v>
      </c>
      <c r="C7" s="46" t="str">
        <f t="shared" si="0"/>
        <v>月</v>
      </c>
      <c r="D7" s="42" t="s">
        <v>42</v>
      </c>
      <c r="E7" s="43" t="str">
        <f t="shared" si="0"/>
        <v>-</v>
      </c>
      <c r="G7" s="43" t="s">
        <v>50</v>
      </c>
      <c r="H7" s="43" t="s">
        <v>51</v>
      </c>
      <c r="I7" s="48">
        <f>IF(OR($G7="国民の祝日",$G7="振替休日"),IF(J6="日",I6+1,""),IF(COUNTIF($B:$B,DATE(I1,3,INT(20.8431+0.242194*(I1-1980)-INT((I1-1980)/4))))=0,DATE(I1,3,INT(20.8431+0.242194*(I1-1980)-INT((I1-1980)/4))),INDEX($D:$D,MATCH(DATE(I1,3,INT(20.8431+0.242194*(I1-1980)-INT((I1-1980)/4))),$B:$B,0),1)))</f>
        <v>43545</v>
      </c>
      <c r="J7" s="43" t="str">
        <f t="shared" si="1"/>
        <v>木</v>
      </c>
      <c r="K7" s="48">
        <f>IF(OR($G7="国民の祝日",$G7="振替休日"),IF(L6="日",K6+1,""),IF(COUNTIF($B:$B,DATE(K1,3,INT(20.8431+0.242194*(K1-1980)-INT((K1-1980)/4))))=0,DATE(K1,3,INT(20.8431+0.242194*(K1-1980)-INT((K1-1980)/4))),INDEX($D:$D,MATCH(DATE(K1,3,INT(20.8431+0.242194*(K1-1980)-INT((K1-1980)/4))),$B:$B,0),1)))</f>
        <v>43910</v>
      </c>
      <c r="L7" s="43" t="str">
        <f t="shared" si="2"/>
        <v>金</v>
      </c>
      <c r="M7" s="48">
        <f>IF(OR($G7="国民の祝日",$G7="振替休日"),IF(N6="日",M6+1,""),IF(COUNTIF($B:$B,DATE(M1,3,INT(20.8431+0.242194*(M1-1980)-INT((M1-1980)/4))))=0,DATE(M1,3,INT(20.8431+0.242194*(M1-1980)-INT((M1-1980)/4))),INDEX($D:$D,MATCH(DATE(M1,3,INT(20.8431+0.242194*(M1-1980)-INT((M1-1980)/4))),$B:$B,0),1)))</f>
        <v>44275</v>
      </c>
      <c r="N7" s="43" t="str">
        <f t="shared" si="3"/>
        <v>土</v>
      </c>
      <c r="O7" s="48">
        <f>IF(OR($G7="国民の祝日",$G7="振替休日"),IF(P6="日",O6+1,""),IF(COUNTIF($B:$B,DATE(O1,3,INT(20.8431+0.242194*(O1-1980)-INT((O1-1980)/4))))=0,DATE(O1,3,INT(20.8431+0.242194*(O1-1980)-INT((O1-1980)/4))),INDEX($D:$D,MATCH(DATE(O1,3,INT(20.8431+0.242194*(O1-1980)-INT((O1-1980)/4))),$B:$B,0),1)))</f>
        <v>44641</v>
      </c>
      <c r="P7" s="43" t="str">
        <f t="shared" si="4"/>
        <v>月</v>
      </c>
    </row>
    <row r="8" spans="1:16" x14ac:dyDescent="0.15">
      <c r="A8" s="45" t="s">
        <v>52</v>
      </c>
      <c r="B8" s="49">
        <v>44116</v>
      </c>
      <c r="C8" s="46" t="str">
        <f t="shared" si="0"/>
        <v>月</v>
      </c>
      <c r="D8" s="48">
        <v>44036</v>
      </c>
      <c r="E8" s="43" t="str">
        <f t="shared" si="0"/>
        <v>金</v>
      </c>
      <c r="G8" s="43" t="s">
        <v>43</v>
      </c>
      <c r="H8" s="43"/>
      <c r="I8" s="48" t="str">
        <f>IF(OR($G8="国民の祝日",$G8="振替休日"),IF(J7="日",I7+1,""),IF(COUNTIF($B:$B,DATE(I7,1,1))=0,DATE(I7,1,1),INDEX($D:$D,MATCH(DATE(I7,1,1),$B:$B,0),1)))</f>
        <v/>
      </c>
      <c r="J8" s="43" t="str">
        <f t="shared" si="1"/>
        <v/>
      </c>
      <c r="K8" s="48" t="str">
        <f>IF(OR($G8="国民の祝日",$G8="振替休日"),IF(L7="日",K7+1,""),IF(COUNTIF($B:$B,DATE(K7,1,1))=0,DATE(K7,1,1),INDEX($D:$D,MATCH(DATE(K7,1,1),$B:$B,0),1)))</f>
        <v/>
      </c>
      <c r="L8" s="43" t="str">
        <f t="shared" si="2"/>
        <v/>
      </c>
      <c r="M8" s="48" t="str">
        <f>IF(OR($G8="国民の祝日",$G8="振替休日"),IF(N7="日",M7+1,""),IF(COUNTIF($B:$B,DATE(M7,1,1))=0,DATE(M7,1,1),INDEX($D:$D,MATCH(DATE(M7,1,1),$B:$B,0),1)))</f>
        <v/>
      </c>
      <c r="N8" s="43" t="str">
        <f t="shared" si="3"/>
        <v/>
      </c>
      <c r="O8" s="48" t="str">
        <f>IF(OR($G8="国民の祝日",$G8="振替休日"),IF(P7="日",O7+1,""),IF(COUNTIF($B:$B,DATE(O7,1,1))=0,DATE(O7,1,1),INDEX($D:$D,MATCH(DATE(O7,1,1),$B:$B,0),1)))</f>
        <v/>
      </c>
      <c r="P8" s="43" t="str">
        <f t="shared" si="4"/>
        <v/>
      </c>
    </row>
    <row r="9" spans="1:16" x14ac:dyDescent="0.15">
      <c r="A9" s="45" t="s">
        <v>53</v>
      </c>
      <c r="B9" s="49">
        <v>44032</v>
      </c>
      <c r="C9" s="46" t="str">
        <f t="shared" si="0"/>
        <v>月</v>
      </c>
      <c r="D9" s="48">
        <v>44035</v>
      </c>
      <c r="E9" s="43" t="str">
        <f t="shared" si="0"/>
        <v>木</v>
      </c>
      <c r="G9" s="43" t="s">
        <v>54</v>
      </c>
      <c r="H9" s="43"/>
      <c r="I9" s="48">
        <f>IF(OR($G9="国民の祝日",$G9="振替休日"),IF(J8="日",I8+1,""),IF(COUNTIF($B:$B,DATE(I1,4,29))=0,DATE(I1,4,29),INDEX($D:$D,MATCH(DATE(I1,4,29),$B:$B,0),1)))</f>
        <v>43584</v>
      </c>
      <c r="J9" s="43" t="str">
        <f t="shared" si="1"/>
        <v>月</v>
      </c>
      <c r="K9" s="48">
        <f>IF(OR($G9="国民の祝日",$G9="振替休日"),IF(L8="日",K8+1,""),IF(COUNTIF($B:$B,DATE(K1,4,29))=0,DATE(K1,4,29),INDEX($D:$D,MATCH(DATE(K1,4,29),$B:$B,0),1)))</f>
        <v>43950</v>
      </c>
      <c r="L9" s="43" t="str">
        <f t="shared" si="2"/>
        <v>水</v>
      </c>
      <c r="M9" s="48">
        <f>IF(OR($G9="国民の祝日",$G9="振替休日"),IF(N8="日",M8+1,""),IF(COUNTIF($B:$B,DATE(M1,4,29))=0,DATE(M1,4,29),INDEX($D:$D,MATCH(DATE(M1,4,29),$B:$B,0),1)))</f>
        <v>44315</v>
      </c>
      <c r="N9" s="43" t="str">
        <f t="shared" si="3"/>
        <v>木</v>
      </c>
      <c r="O9" s="48">
        <f>IF(OR($G9="国民の祝日",$G9="振替休日"),IF(P8="日",O8+1,""),IF(COUNTIF($B:$B,DATE(O1,4,29))=0,DATE(O1,4,29),INDEX($D:$D,MATCH(DATE(O1,4,29),$B:$B,0),1)))</f>
        <v>44680</v>
      </c>
      <c r="P9" s="43" t="str">
        <f t="shared" si="4"/>
        <v>金</v>
      </c>
    </row>
    <row r="10" spans="1:16" x14ac:dyDescent="0.15">
      <c r="A10" s="45" t="s">
        <v>55</v>
      </c>
      <c r="B10" s="49">
        <v>44054</v>
      </c>
      <c r="C10" s="46" t="str">
        <f t="shared" si="0"/>
        <v>火</v>
      </c>
      <c r="D10" s="48">
        <v>44053</v>
      </c>
      <c r="E10" s="43" t="str">
        <f t="shared" si="0"/>
        <v>月</v>
      </c>
      <c r="G10" s="43" t="s">
        <v>43</v>
      </c>
      <c r="H10" s="43"/>
      <c r="I10" s="48" t="str">
        <f>IF(OR($G10="国民の祝日",$G10="振替休日"),IF(J9="日",I9+1,""),IF(COUNTIF($B:$B,DATE(I9,1,1))=0,DATE(I9,1,1),INDEX($D:$D,MATCH(DATE(I9,1,1),$B:$B,0),1)))</f>
        <v/>
      </c>
      <c r="J10" s="43" t="str">
        <f t="shared" si="1"/>
        <v/>
      </c>
      <c r="K10" s="48" t="str">
        <f>IF(OR($G10="国民の祝日",$G10="振替休日"),IF(L9="日",K9+1,""),IF(COUNTIF($B:$B,DATE(K9,1,1))=0,DATE(K9,1,1),INDEX($D:$D,MATCH(DATE(K9,1,1),$B:$B,0),1)))</f>
        <v/>
      </c>
      <c r="L10" s="43" t="str">
        <f t="shared" si="2"/>
        <v/>
      </c>
      <c r="M10" s="48" t="str">
        <f>IF(OR($G10="国民の祝日",$G10="振替休日"),IF(N9="日",M9+1,""),IF(COUNTIF($B:$B,DATE(M9,1,1))=0,DATE(M9,1,1),INDEX($D:$D,MATCH(DATE(M9,1,1),$B:$B,0),1)))</f>
        <v/>
      </c>
      <c r="N10" s="43" t="str">
        <f t="shared" si="3"/>
        <v/>
      </c>
      <c r="O10" s="48" t="str">
        <f>IF(OR($G10="国民の祝日",$G10="振替休日"),IF(P9="日",O9+1,""),IF(COUNTIF($B:$B,DATE(O9,1,1))=0,DATE(O9,1,1),INDEX($D:$D,MATCH(DATE(O9,1,1),$B:$B,0),1)))</f>
        <v/>
      </c>
      <c r="P10" s="43" t="str">
        <f t="shared" si="4"/>
        <v/>
      </c>
    </row>
    <row r="11" spans="1:16" x14ac:dyDescent="0.15">
      <c r="B11" s="49"/>
      <c r="C11" s="46" t="str">
        <f t="shared" si="0"/>
        <v/>
      </c>
      <c r="E11" s="43" t="str">
        <f t="shared" si="0"/>
        <v/>
      </c>
      <c r="G11" s="43" t="s">
        <v>56</v>
      </c>
      <c r="H11" s="43"/>
      <c r="I11" s="48">
        <f>IF(OR($G11="国民の祝日",$G11="振替休日"),IF(J10="日",I10+1,""),IF(COUNTIF($B:$B,DATE(I1,5,3))=0,DATE(I1,5,3),INDEX($D:$D,MATCH(DATE(I1,5,3),$B:$B,0),1)))</f>
        <v>43588</v>
      </c>
      <c r="J11" s="43" t="str">
        <f t="shared" si="1"/>
        <v>金</v>
      </c>
      <c r="K11" s="48">
        <f>IF(OR($G11="国民の祝日",$G11="振替休日"),IF(L10="日",K10+1,""),IF(COUNTIF($B:$B,DATE(K1,5,3))=0,DATE(K1,5,3),INDEX($D:$D,MATCH(DATE(K1,5,3),$B:$B,0),1)))</f>
        <v>43954</v>
      </c>
      <c r="L11" s="43" t="str">
        <f t="shared" si="2"/>
        <v>日</v>
      </c>
      <c r="M11" s="48">
        <f>IF(OR($G11="国民の祝日",$G11="振替休日"),IF(N10="日",M10+1,""),IF(COUNTIF($B:$B,DATE(M1,5,3))=0,DATE(M1,5,3),INDEX($D:$D,MATCH(DATE(M1,5,3),$B:$B,0),1)))</f>
        <v>44319</v>
      </c>
      <c r="N11" s="43" t="str">
        <f t="shared" si="3"/>
        <v>月</v>
      </c>
      <c r="O11" s="48">
        <f>IF(OR($G11="国民の祝日",$G11="振替休日"),IF(P10="日",O10+1,""),IF(COUNTIF($B:$B,DATE(O1,5,3))=0,DATE(O1,5,3),INDEX($D:$D,MATCH(DATE(O1,5,3),$B:$B,0),1)))</f>
        <v>44684</v>
      </c>
      <c r="P11" s="43" t="str">
        <f t="shared" si="4"/>
        <v>火</v>
      </c>
    </row>
    <row r="12" spans="1:16" x14ac:dyDescent="0.15">
      <c r="C12" s="46" t="str">
        <f t="shared" si="0"/>
        <v/>
      </c>
      <c r="D12" s="48"/>
      <c r="E12" s="43" t="str">
        <f t="shared" si="0"/>
        <v/>
      </c>
      <c r="G12" s="43" t="s">
        <v>57</v>
      </c>
      <c r="H12" s="43"/>
      <c r="I12" s="48">
        <f>IF(OR($G12="国民の祝日",$G12="振替休日"),IF(J11="日",I11+1,""),IF(COUNTIF($B:$B,DATE(I1,5,4))=0,DATE(I1,5,4),INDEX($D:$D,MATCH(DATE(I1,5,4),$B:$B,0),1)))</f>
        <v>43589</v>
      </c>
      <c r="J12" s="43" t="str">
        <f t="shared" si="1"/>
        <v>土</v>
      </c>
      <c r="K12" s="48">
        <f>IF(OR($G12="国民の祝日",$G12="振替休日"),IF(L11="日",K11+1,""),IF(COUNTIF($B:$B,DATE(K1,5,4))=0,DATE(K1,5,4),INDEX($D:$D,MATCH(DATE(K1,5,4),$B:$B,0),1)))</f>
        <v>43955</v>
      </c>
      <c r="L12" s="43" t="str">
        <f t="shared" si="2"/>
        <v>月</v>
      </c>
      <c r="M12" s="48">
        <f>IF(OR($G12="国民の祝日",$G12="振替休日"),IF(N11="日",M11+1,""),IF(COUNTIF($B:$B,DATE(M1,5,4))=0,DATE(M1,5,4),INDEX($D:$D,MATCH(DATE(M1,5,4),$B:$B,0),1)))</f>
        <v>44320</v>
      </c>
      <c r="N12" s="43" t="str">
        <f t="shared" si="3"/>
        <v>火</v>
      </c>
      <c r="O12" s="48">
        <f>IF(OR($G12="国民の祝日",$G12="振替休日"),IF(P11="日",O11+1,""),IF(COUNTIF($B:$B,DATE(O1,5,4))=0,DATE(O1,5,4),INDEX($D:$D,MATCH(DATE(O1,5,4),$B:$B,0),1)))</f>
        <v>44685</v>
      </c>
      <c r="P12" s="43" t="str">
        <f t="shared" si="4"/>
        <v>水</v>
      </c>
    </row>
    <row r="13" spans="1:16" x14ac:dyDescent="0.15">
      <c r="C13" s="46" t="str">
        <f t="shared" si="0"/>
        <v/>
      </c>
      <c r="D13" s="48"/>
      <c r="E13" s="43" t="str">
        <f t="shared" si="0"/>
        <v/>
      </c>
      <c r="G13" s="43" t="s">
        <v>58</v>
      </c>
      <c r="H13" s="43"/>
      <c r="I13" s="48">
        <f>IF(OR($G13="国民の祝日",$G13="振替休日"),IF(J12="日",I12+1,""),IF(COUNTIF($B:$B,DATE(I1,5,5))=0,DATE(I1,5,5),INDEX($D:$D,MATCH(DATE(I1,5,5),$B:$B,0),1)))</f>
        <v>43590</v>
      </c>
      <c r="J13" s="43" t="str">
        <f t="shared" si="1"/>
        <v>日</v>
      </c>
      <c r="K13" s="48">
        <f>IF(OR($G13="国民の祝日",$G13="振替休日"),IF(L12="日",K12+1,""),IF(COUNTIF($B:$B,DATE(K1,5,5))=0,DATE(K1,5,5),INDEX($D:$D,MATCH(DATE(K1,5,5),$B:$B,0),1)))</f>
        <v>43956</v>
      </c>
      <c r="L13" s="43" t="str">
        <f t="shared" si="2"/>
        <v>火</v>
      </c>
      <c r="M13" s="48">
        <f>IF(OR($G13="国民の祝日",$G13="振替休日"),IF(N12="日",M12+1,""),IF(COUNTIF($B:$B,DATE(M1,5,5))=0,DATE(M1,5,5),INDEX($D:$D,MATCH(DATE(M1,5,5),$B:$B,0),1)))</f>
        <v>44321</v>
      </c>
      <c r="N13" s="43" t="str">
        <f t="shared" si="3"/>
        <v>水</v>
      </c>
      <c r="O13" s="48">
        <f>IF(OR($G13="国民の祝日",$G13="振替休日"),IF(P12="日",O12+1,""),IF(COUNTIF($B:$B,DATE(O1,5,5))=0,DATE(O1,5,5),INDEX($D:$D,MATCH(DATE(O1,5,5),$B:$B,0),1)))</f>
        <v>44686</v>
      </c>
      <c r="P13" s="43" t="str">
        <f t="shared" si="4"/>
        <v>木</v>
      </c>
    </row>
    <row r="14" spans="1:16" x14ac:dyDescent="0.15">
      <c r="C14" s="46" t="str">
        <f t="shared" si="0"/>
        <v/>
      </c>
      <c r="D14" s="48"/>
      <c r="E14" s="43" t="str">
        <f t="shared" si="0"/>
        <v/>
      </c>
      <c r="G14" s="43" t="s">
        <v>43</v>
      </c>
      <c r="H14" s="43"/>
      <c r="I14" s="48">
        <f>IF(OR($G14="国民の祝日",$G14="振替休日"),IF(COUNTIF(J11:J13,"日")&lt;&gt;0,I13+1,""),IF(COUNTIF($B:$B,DATE(I13,1,1))=0,DATE(I13,1,1),INDEX($D:$D,MATCH(DATE(I13,1,1),$B:$B,0),1)))</f>
        <v>43591</v>
      </c>
      <c r="J14" s="43" t="str">
        <f t="shared" si="1"/>
        <v>月</v>
      </c>
      <c r="K14" s="48">
        <f>IF(OR($G14="国民の祝日",$G14="振替休日"),IF(COUNTIF(L11:L13,"日")&lt;&gt;0,K13+1,""),IF(COUNTIF($B:$B,DATE(K13,1,1))=0,DATE(K13,1,1),INDEX($D:$D,MATCH(DATE(K13,1,1),$B:$B,0),1)))</f>
        <v>43957</v>
      </c>
      <c r="L14" s="43" t="str">
        <f t="shared" si="2"/>
        <v>水</v>
      </c>
      <c r="M14" s="48" t="str">
        <f>IF(OR($G14="国民の祝日",$G14="振替休日"),IF(COUNTIF(N11:N13,"日")&lt;&gt;0,M13+1,""),IF(COUNTIF($B:$B,DATE(M13,1,1))=0,DATE(M13,1,1),INDEX($D:$D,MATCH(DATE(M13,1,1),$B:$B,0),1)))</f>
        <v/>
      </c>
      <c r="N14" s="43" t="str">
        <f t="shared" si="3"/>
        <v/>
      </c>
      <c r="O14" s="48" t="str">
        <f>IF(OR($G14="国民の祝日",$G14="振替休日"),IF(COUNTIF(P11:P13,"日")&lt;&gt;0,O13+1,""),IF(COUNTIF($B:$B,DATE(O13,1,1))=0,DATE(O13,1,1),INDEX($D:$D,MATCH(DATE(O13,1,1),$B:$B,0),1)))</f>
        <v/>
      </c>
      <c r="P14" s="43" t="str">
        <f t="shared" si="4"/>
        <v/>
      </c>
    </row>
    <row r="15" spans="1:16" x14ac:dyDescent="0.15">
      <c r="C15" s="46" t="str">
        <f t="shared" si="0"/>
        <v/>
      </c>
      <c r="D15" s="48"/>
      <c r="E15" s="43" t="str">
        <f t="shared" si="0"/>
        <v/>
      </c>
      <c r="G15" s="43" t="s">
        <v>59</v>
      </c>
      <c r="H15" s="43" t="s">
        <v>60</v>
      </c>
      <c r="I15" s="48">
        <f>IF(OR($G15="国民の祝日",$G15="振替休日"),IF(J14="日",I14+1,""),IF(COUNTIF($B:$B,DATE(I1,7,1)+IF(WEEKDAY(DATE(I1,7,1),1)&lt;=2,7*2,7*3)-(WEEKDAY(DATE(I1,7,1),1)-2))=0,DATE(I1,7,1)+IF(WEEKDAY(DATE(I1,7,1),1)&lt;=2,7*2,7*3)-(WEEKDAY(DATE(I1,7,1),1)-2),INDEX($D:$D,MATCH(DATE(I1,7,1)+IF(WEEKDAY(DATE(I1,7,1),1)&lt;=2,7*2,7*3)-(WEEKDAY(DATE(I1,7,1),1)-2),$B:$B,0),1)))</f>
        <v>43661</v>
      </c>
      <c r="J15" s="43" t="str">
        <f t="shared" si="1"/>
        <v>月</v>
      </c>
      <c r="K15" s="48">
        <f>IF(OR($G15="国民の祝日",$G15="振替休日"),IF(L14="日",K14+1,""),IF(COUNTIF($B:$B,DATE(K1,7,1)+IF(WEEKDAY(DATE(K1,7,1),1)&lt;=2,7*2,7*3)-(WEEKDAY(DATE(K1,7,1),1)-2))=0,DATE(K1,7,1)+IF(WEEKDAY(DATE(K1,7,1),1)&lt;=2,7*2,7*3)-(WEEKDAY(DATE(K1,7,1),1)-2),INDEX($D:$D,MATCH(DATE(K1,7,1)+IF(WEEKDAY(DATE(K1,7,1),1)&lt;=2,7*2,7*3)-(WEEKDAY(DATE(K1,7,1),1)-2),$B:$B,0),1)))</f>
        <v>44035</v>
      </c>
      <c r="L15" s="43" t="str">
        <f t="shared" si="2"/>
        <v>木</v>
      </c>
      <c r="M15" s="48">
        <f>IF(OR($G15="国民の祝日",$G15="振替休日"),IF(N14="日",M14+1,""),IF(COUNTIF($B:$B,DATE(M1,7,1)+IF(WEEKDAY(DATE(M1,7,1),1)&lt;=2,7*2,7*3)-(WEEKDAY(DATE(M1,7,1),1)-2))=0,DATE(M1,7,1)+IF(WEEKDAY(DATE(M1,7,1),1)&lt;=2,7*2,7*3)-(WEEKDAY(DATE(M1,7,1),1)-2),INDEX($D:$D,MATCH(DATE(M1,7,1)+IF(WEEKDAY(DATE(M1,7,1),1)&lt;=2,7*2,7*3)-(WEEKDAY(DATE(M1,7,1),1)-2),$B:$B,0),1)))</f>
        <v>44396</v>
      </c>
      <c r="N15" s="43" t="str">
        <f t="shared" si="3"/>
        <v>月</v>
      </c>
      <c r="O15" s="48">
        <f>IF(OR($G15="国民の祝日",$G15="振替休日"),IF(P14="日",O14+1,""),IF(COUNTIF($B:$B,DATE(O1,7,1)+IF(WEEKDAY(DATE(O1,7,1),1)&lt;=2,7*2,7*3)-(WEEKDAY(DATE(O1,7,1),1)-2))=0,DATE(O1,7,1)+IF(WEEKDAY(DATE(O1,7,1),1)&lt;=2,7*2,7*3)-(WEEKDAY(DATE(O1,7,1),1)-2),INDEX($D:$D,MATCH(DATE(O1,7,1)+IF(WEEKDAY(DATE(O1,7,1),1)&lt;=2,7*2,7*3)-(WEEKDAY(DATE(O1,7,1),1)-2),$B:$B,0),1)))</f>
        <v>44760</v>
      </c>
      <c r="P15" s="43" t="str">
        <f t="shared" si="4"/>
        <v>月</v>
      </c>
    </row>
    <row r="16" spans="1:16" x14ac:dyDescent="0.15">
      <c r="C16" s="46" t="str">
        <f t="shared" si="0"/>
        <v/>
      </c>
      <c r="D16" s="48"/>
      <c r="E16" s="43" t="str">
        <f t="shared" si="0"/>
        <v/>
      </c>
      <c r="G16" s="43" t="s">
        <v>61</v>
      </c>
      <c r="H16" s="43"/>
      <c r="I16" s="48">
        <f>IF(OR($G16="国民の祝日",$G16="振替休日"),IF(J15="日",I15+1,""),IF(COUNTIF($B:$B,DATE(I1,8,11))=0,DATE(I1,8,11),INDEX($D:$D,MATCH(DATE(I1,8,11),$B:$B,0),1)))</f>
        <v>43688</v>
      </c>
      <c r="J16" s="43" t="str">
        <f t="shared" si="1"/>
        <v>日</v>
      </c>
      <c r="K16" s="48">
        <f>IF(OR($G16="国民の祝日",$G16="振替休日"),IF(L15="日",K15+1,""),IF(COUNTIF($B:$B,DATE(K1,8,11))=0,DATE(K1,8,11),INDEX($D:$D,MATCH(DATE(K1,8,11),$B:$B,0),1)))</f>
        <v>44053</v>
      </c>
      <c r="L16" s="43" t="str">
        <f t="shared" si="2"/>
        <v>月</v>
      </c>
      <c r="M16" s="48">
        <f>IF(OR($G16="国民の祝日",$G16="振替休日"),IF(N15="日",M15+1,""),IF(COUNTIF($B:$B,DATE(M1,8,11))=0,DATE(M1,8,11),INDEX($D:$D,MATCH(DATE(M1,8,11),$B:$B,0),1)))</f>
        <v>44419</v>
      </c>
      <c r="N16" s="43" t="str">
        <f t="shared" si="3"/>
        <v>水</v>
      </c>
      <c r="O16" s="48">
        <f>IF(OR($G16="国民の祝日",$G16="振替休日"),IF(P15="日",O15+1,""),IF(COUNTIF($B:$B,DATE(O1,8,11))=0,DATE(O1,8,11),INDEX($D:$D,MATCH(DATE(O1,8,11),$B:$B,0),1)))</f>
        <v>44784</v>
      </c>
      <c r="P16" s="43" t="str">
        <f t="shared" si="4"/>
        <v>木</v>
      </c>
    </row>
    <row r="17" spans="3:16" x14ac:dyDescent="0.15">
      <c r="C17" s="46" t="str">
        <f t="shared" si="0"/>
        <v/>
      </c>
      <c r="D17" s="48"/>
      <c r="E17" s="43" t="str">
        <f t="shared" si="0"/>
        <v/>
      </c>
      <c r="G17" s="43" t="s">
        <v>43</v>
      </c>
      <c r="H17" s="43"/>
      <c r="I17" s="48">
        <f>IF(OR($G17="国民の祝日",$G17="振替休日"),IF(COUNTIF(J14:J16,"日")&lt;&gt;0,I16+1,""),IF(COUNTIF($B:$B,DATE(I16,1,1))=0,DATE(I16,1,1),INDEX($D:$D,MATCH(DATE(I16,1,1),$B:$B,0),1)))</f>
        <v>43689</v>
      </c>
      <c r="J17" s="43" t="str">
        <f t="shared" si="1"/>
        <v>月</v>
      </c>
      <c r="K17" s="48" t="str">
        <f>IF(OR($G17="国民の祝日",$G17="振替休日"),IF(COUNTIF(L14:L16,"日")&lt;&gt;0,K16+1,""),IF(COUNTIF($B:$B,DATE(K16,1,1))=0,DATE(K16,1,1),INDEX($D:$D,MATCH(DATE(K16,1,1),$B:$B,0),1)))</f>
        <v/>
      </c>
      <c r="L17" s="43" t="str">
        <f t="shared" si="2"/>
        <v/>
      </c>
      <c r="M17" s="48" t="str">
        <f>IF(OR($G17="国民の祝日",$G17="振替休日"),IF(COUNTIF(N14:N16,"日")&lt;&gt;0,M16+1,""),IF(COUNTIF($B:$B,DATE(M16,1,1))=0,DATE(M16,1,1),INDEX($D:$D,MATCH(DATE(M16,1,1),$B:$B,0),1)))</f>
        <v/>
      </c>
      <c r="N17" s="43" t="str">
        <f t="shared" si="3"/>
        <v/>
      </c>
      <c r="O17" s="48" t="str">
        <f>IF(OR($G17="国民の祝日",$G17="振替休日"),IF(COUNTIF(P14:P16,"日")&lt;&gt;0,O16+1,""),IF(COUNTIF($B:$B,DATE(O16,1,1))=0,DATE(O16,1,1),INDEX($D:$D,MATCH(DATE(O16,1,1),$B:$B,0),1)))</f>
        <v/>
      </c>
      <c r="P17" s="43" t="str">
        <f t="shared" si="4"/>
        <v/>
      </c>
    </row>
    <row r="18" spans="3:16" x14ac:dyDescent="0.15">
      <c r="C18" s="46" t="str">
        <f t="shared" si="0"/>
        <v/>
      </c>
      <c r="D18" s="48"/>
      <c r="E18" s="43" t="str">
        <f t="shared" si="0"/>
        <v/>
      </c>
      <c r="G18" s="43" t="s">
        <v>62</v>
      </c>
      <c r="H18" s="43" t="s">
        <v>60</v>
      </c>
      <c r="I18" s="48">
        <f>IF(OR($G18="国民の祝日",$G18="振替休日"),IF(J16="日",I16+1,""),IF(COUNTIF($B:$B,DATE(I1,9,1)+IF(WEEKDAY(DATE(I1,9,1),1)&lt;=2,7*2,7*3)-(WEEKDAY(DATE(I1,9,1),1)-2))=0,DATE(I1,9,1)+IF(WEEKDAY(DATE(I1,9,1),1)&lt;=2,7*2,7*3)-(WEEKDAY(DATE(I1,9,1),1)-2),INDEX($D:$D,MATCH(DATE(I1,9,1)+IF(WEEKDAY(DATE(I1,9,1),1)&lt;=2,7*2,7*3)-(WEEKDAY(DATE(I1,9,1),1)-2),$B:$B,0),1)))</f>
        <v>43724</v>
      </c>
      <c r="J18" s="43" t="str">
        <f t="shared" si="1"/>
        <v>月</v>
      </c>
      <c r="K18" s="48">
        <f>IF(OR($G18="国民の祝日",$G18="振替休日"),IF(L16="日",K16+1,""),IF(COUNTIF($B:$B,DATE(K1,9,1)+IF(WEEKDAY(DATE(K1,9,1),1)&lt;=2,7*2,7*3)-(WEEKDAY(DATE(K1,9,1),1)-2))=0,DATE(K1,9,1)+IF(WEEKDAY(DATE(K1,9,1),1)&lt;=2,7*2,7*3)-(WEEKDAY(DATE(K1,9,1),1)-2),INDEX($D:$D,MATCH(DATE(K1,9,1)+IF(WEEKDAY(DATE(K1,9,1),1)&lt;=2,7*2,7*3)-(WEEKDAY(DATE(K1,9,1),1)-2),$B:$B,0),1)))</f>
        <v>44095</v>
      </c>
      <c r="L18" s="43" t="str">
        <f t="shared" si="2"/>
        <v>月</v>
      </c>
      <c r="M18" s="48">
        <f>IF(OR($G18="国民の祝日",$G18="振替休日"),IF(N16="日",M16+1,""),IF(COUNTIF($B:$B,DATE(M1,9,1)+IF(WEEKDAY(DATE(M1,9,1),1)&lt;=2,7*2,7*3)-(WEEKDAY(DATE(M1,9,1),1)-2))=0,DATE(M1,9,1)+IF(WEEKDAY(DATE(M1,9,1),1)&lt;=2,7*2,7*3)-(WEEKDAY(DATE(M1,9,1),1)-2),INDEX($D:$D,MATCH(DATE(M1,9,1)+IF(WEEKDAY(DATE(M1,9,1),1)&lt;=2,7*2,7*3)-(WEEKDAY(DATE(M1,9,1),1)-2),$B:$B,0),1)))</f>
        <v>44459</v>
      </c>
      <c r="N18" s="43" t="str">
        <f t="shared" si="3"/>
        <v>月</v>
      </c>
      <c r="O18" s="48">
        <f>IF(OR($G18="国民の祝日",$G18="振替休日"),IF(P16="日",O16+1,""),IF(COUNTIF($B:$B,DATE(O1,9,1)+IF(WEEKDAY(DATE(O1,9,1),1)&lt;=2,7*2,7*3)-(WEEKDAY(DATE(O1,9,1),1)-2))=0,DATE(O1,9,1)+IF(WEEKDAY(DATE(O1,9,1),1)&lt;=2,7*2,7*3)-(WEEKDAY(DATE(O1,9,1),1)-2),INDEX($D:$D,MATCH(DATE(O1,9,1)+IF(WEEKDAY(DATE(O1,9,1),1)&lt;=2,7*2,7*3)-(WEEKDAY(DATE(O1,9,1),1)-2),$B:$B,0),1)))</f>
        <v>44823</v>
      </c>
      <c r="P18" s="43" t="str">
        <f t="shared" si="4"/>
        <v>月</v>
      </c>
    </row>
    <row r="19" spans="3:16" x14ac:dyDescent="0.15">
      <c r="C19" s="46" t="str">
        <f t="shared" si="0"/>
        <v/>
      </c>
      <c r="D19" s="48"/>
      <c r="E19" s="43" t="str">
        <f t="shared" si="0"/>
        <v/>
      </c>
      <c r="G19" s="43" t="s">
        <v>63</v>
      </c>
      <c r="H19" s="43" t="s">
        <v>64</v>
      </c>
      <c r="I19" s="48" t="str">
        <f>IF(OR($G19="国民の祝日",$G19="振替休日"),IF(J18="日",I18+1,""),IF(COUNTIF($B:$B,DATE(I18,1,1))=0,DATE(I18,1,1),INDEX($D:$D,MATCH(DATE(I18,1,1),$B:$B,0),1)))</f>
        <v/>
      </c>
      <c r="J19" s="43" t="str">
        <f t="shared" si="1"/>
        <v/>
      </c>
      <c r="K19" s="48" t="str">
        <f>IF(OR($G19="国民の祝日",$G19="振替休日"),IF(L18="日",K18+1,""),IF(COUNTIF($B:$B,DATE(K18,1,1))=0,DATE(K18,1,1),INDEX($D:$D,MATCH(DATE(K18,1,1),$B:$B,0),1)))</f>
        <v/>
      </c>
      <c r="L19" s="43" t="str">
        <f t="shared" si="2"/>
        <v/>
      </c>
      <c r="M19" s="48" t="str">
        <f>IF(OR($G19="国民の祝日",$G19="振替休日"),IF(N18="日",M18+1,""),IF(COUNTIF($B:$B,DATE(M18,1,1))=0,DATE(M18,1,1),INDEX($D:$D,MATCH(DATE(M18,1,1),$B:$B,0),1)))</f>
        <v/>
      </c>
      <c r="N19" s="43" t="str">
        <f t="shared" si="3"/>
        <v/>
      </c>
      <c r="O19" s="48" t="str">
        <f>IF(OR($G19="国民の祝日",$G19="振替休日"),IF(P18="日",O18+1,""),IF(COUNTIF($B:$B,DATE(O18,1,1))=0,DATE(O18,1,1),INDEX($D:$D,MATCH(DATE(O18,1,1),$B:$B,0),1)))</f>
        <v/>
      </c>
      <c r="P19" s="43" t="str">
        <f t="shared" si="4"/>
        <v/>
      </c>
    </row>
    <row r="20" spans="3:16" x14ac:dyDescent="0.15">
      <c r="C20" s="46" t="str">
        <f t="shared" si="0"/>
        <v/>
      </c>
      <c r="D20" s="48"/>
      <c r="E20" s="43" t="str">
        <f t="shared" si="0"/>
        <v/>
      </c>
      <c r="G20" s="43" t="s">
        <v>65</v>
      </c>
      <c r="H20" s="43" t="s">
        <v>51</v>
      </c>
      <c r="I20" s="48">
        <f>IF(OR($G20="国民の祝日",$G20="振替休日"),IF(J19="日",I19+1,""),IF(COUNTIF($B:$B,DATE(I1,9,INT(23.2488+0.242194*(I1-1980)-INT((I1-1980)/4))))=0,DATE(I1,9,INT(23.2488+0.242194*(I1-1980)-INT((I1-1980)/4))),INDEX($D:$D,MATCH(DATE(I1,9,INT(23.2488+0.242194*(I1-1980)-INT((I1-1980)/4))),$B:$B,0),1)))</f>
        <v>43731</v>
      </c>
      <c r="J20" s="43" t="str">
        <f t="shared" si="1"/>
        <v>月</v>
      </c>
      <c r="K20" s="48">
        <f>IF(OR($G20="国民の祝日",$G20="振替休日"),IF(L19="日",K19+1,""),IF(COUNTIF($B:$B,DATE(K1,9,INT(23.2488+0.242194*(K1-1980)-INT((K1-1980)/4))))=0,DATE(K1,9,INT(23.2488+0.242194*(K1-1980)-INT((K1-1980)/4))),INDEX($D:$D,MATCH(DATE(K1,9,INT(23.2488+0.242194*(K1-1980)-INT((K1-1980)/4))),$B:$B,0),1)))</f>
        <v>44096</v>
      </c>
      <c r="L20" s="43" t="str">
        <f t="shared" si="2"/>
        <v>火</v>
      </c>
      <c r="M20" s="48">
        <f>IF(OR($G20="国民の祝日",$G20="振替休日"),IF(N19="日",M19+1,""),IF(COUNTIF($B:$B,DATE(M1,9,INT(23.2488+0.242194*(M1-1980)-INT((M1-1980)/4))))=0,DATE(M1,9,INT(23.2488+0.242194*(M1-1980)-INT((M1-1980)/4))),INDEX($D:$D,MATCH(DATE(M1,9,INT(23.2488+0.242194*(M1-1980)-INT((M1-1980)/4))),$B:$B,0),1)))</f>
        <v>44462</v>
      </c>
      <c r="N20" s="43" t="str">
        <f t="shared" si="3"/>
        <v>木</v>
      </c>
      <c r="O20" s="48">
        <f>IF(OR($G20="国民の祝日",$G20="振替休日"),IF(P19="日",O19+1,""),IF(COUNTIF($B:$B,DATE(O1,9,INT(23.2488+0.242194*(O1-1980)-INT((O1-1980)/4))))=0,DATE(O1,9,INT(23.2488+0.242194*(O1-1980)-INT((O1-1980)/4))),INDEX($D:$D,MATCH(DATE(O1,9,INT(23.2488+0.242194*(O1-1980)-INT((O1-1980)/4))),$B:$B,0),1)))</f>
        <v>44827</v>
      </c>
      <c r="P20" s="43" t="str">
        <f t="shared" si="4"/>
        <v>金</v>
      </c>
    </row>
    <row r="21" spans="3:16" x14ac:dyDescent="0.15">
      <c r="C21" s="46" t="str">
        <f t="shared" si="0"/>
        <v/>
      </c>
      <c r="D21" s="48"/>
      <c r="E21" s="43" t="str">
        <f t="shared" si="0"/>
        <v/>
      </c>
      <c r="G21" s="43" t="s">
        <v>43</v>
      </c>
      <c r="H21" s="43"/>
      <c r="I21" s="48" t="str">
        <f>IF(OR($G21="国民の祝日",$G21="振替休日"),IF(J20="日",I20+1,""),IF(COUNTIF($B:$B,DATE(I20,1,1))=0,DATE(I20,1,1),INDEX($D:$D,MATCH(DATE(I20,1,1),$B:$B,0),1)))</f>
        <v/>
      </c>
      <c r="J21" s="43" t="str">
        <f t="shared" si="1"/>
        <v/>
      </c>
      <c r="K21" s="48" t="str">
        <f>IF(OR($G21="国民の祝日",$G21="振替休日"),IF(L20="日",K20+1,""),IF(COUNTIF($B:$B,DATE(K20,1,1))=0,DATE(K20,1,1),INDEX($D:$D,MATCH(DATE(K20,1,1),$B:$B,0),1)))</f>
        <v/>
      </c>
      <c r="L21" s="43" t="str">
        <f t="shared" si="2"/>
        <v/>
      </c>
      <c r="M21" s="48" t="str">
        <f>IF(OR($G21="国民の祝日",$G21="振替休日"),IF(N20="日",M20+1,""),IF(COUNTIF($B:$B,DATE(M20,1,1))=0,DATE(M20,1,1),INDEX($D:$D,MATCH(DATE(M20,1,1),$B:$B,0),1)))</f>
        <v/>
      </c>
      <c r="N21" s="43" t="str">
        <f t="shared" si="3"/>
        <v/>
      </c>
      <c r="O21" s="48" t="str">
        <f>IF(OR($G21="国民の祝日",$G21="振替休日"),IF(P20="日",O20+1,""),IF(COUNTIF($B:$B,DATE(O20,1,1))=0,DATE(O20,1,1),INDEX($D:$D,MATCH(DATE(O20,1,1),$B:$B,0),1)))</f>
        <v/>
      </c>
      <c r="P21" s="43" t="str">
        <f t="shared" si="4"/>
        <v/>
      </c>
    </row>
    <row r="22" spans="3:16" x14ac:dyDescent="0.15">
      <c r="C22" s="46" t="str">
        <f t="shared" si="0"/>
        <v/>
      </c>
      <c r="D22" s="48"/>
      <c r="E22" s="43" t="str">
        <f t="shared" si="0"/>
        <v/>
      </c>
      <c r="G22" s="43" t="str">
        <f ca="1">IF(YEAR(NOW())&gt;2019,"スポーツの日","体育の日")</f>
        <v>スポーツの日</v>
      </c>
      <c r="H22" s="43" t="s">
        <v>46</v>
      </c>
      <c r="I22" s="48">
        <f ca="1">IF(OR($G22="国民の祝日",$G22="振替休日"),IF(J21="日",I21+1,""),IF(COUNTIF($B:$B,DATE(I1,10,1)+IF(WEEKDAY(DATE(I1,10,1),1)&lt;=2,7*1,7*2)-(WEEKDAY(DATE(I1,10,1),1)-2))=0,DATE(I1,10,1)+IF(WEEKDAY(DATE(I1,10,1),1)&lt;=2,7*1,7*2)-(WEEKDAY(DATE(I1,10,1),1)-2),INDEX($D:$D,MATCH(DATE(I1,10,1)+IF(WEEKDAY(DATE(I1,10,1),1)&lt;=2,7*1,7*2)-(WEEKDAY(DATE(I1,10,1),1)-2),$B:$B,0),1)))</f>
        <v>43752</v>
      </c>
      <c r="J22" s="43" t="str">
        <f t="shared" ca="1" si="1"/>
        <v>月</v>
      </c>
      <c r="K22" s="48">
        <f ca="1">IF(OR($G22="国民の祝日",$G22="振替休日"),IF(L21="日",K21+1,""),IF(COUNTIF($B:$B,DATE(K1,10,1)+IF(WEEKDAY(DATE(K1,10,1),1)&lt;=2,7*1,7*2)-(WEEKDAY(DATE(K1,10,1),1)-2))=0,DATE(K1,10,1)+IF(WEEKDAY(DATE(K1,10,1),1)&lt;=2,7*1,7*2)-(WEEKDAY(DATE(K1,10,1),1)-2),INDEX($D:$D,MATCH(DATE(K1,10,1)+IF(WEEKDAY(DATE(K1,10,1),1)&lt;=2,7*1,7*2)-(WEEKDAY(DATE(K1,10,1),1)-2),$B:$B,0),1)))</f>
        <v>44036</v>
      </c>
      <c r="L22" s="43" t="str">
        <f t="shared" ca="1" si="2"/>
        <v>金</v>
      </c>
      <c r="M22" s="48">
        <f ca="1">IF(OR($G22="国民の祝日",$G22="振替休日"),IF(N21="日",M21+1,""),IF(COUNTIF($B:$B,DATE(M1,10,1)+IF(WEEKDAY(DATE(M1,10,1),1)&lt;=2,7*1,7*2)-(WEEKDAY(DATE(M1,10,1),1)-2))=0,DATE(M1,10,1)+IF(WEEKDAY(DATE(M1,10,1),1)&lt;=2,7*1,7*2)-(WEEKDAY(DATE(M1,10,1),1)-2),INDEX($D:$D,MATCH(DATE(M1,10,1)+IF(WEEKDAY(DATE(M1,10,1),1)&lt;=2,7*1,7*2)-(WEEKDAY(DATE(M1,10,1),1)-2),$B:$B,0),1)))</f>
        <v>44480</v>
      </c>
      <c r="N22" s="43" t="str">
        <f t="shared" ca="1" si="3"/>
        <v>月</v>
      </c>
      <c r="O22" s="48">
        <f ca="1">IF(OR($G22="国民の祝日",$G22="振替休日"),IF(P21="日",O21+1,""),IF(COUNTIF($B:$B,DATE(O1,10,1)+IF(WEEKDAY(DATE(O1,10,1),1)&lt;=2,7*1,7*2)-(WEEKDAY(DATE(O1,10,1),1)-2))=0,DATE(O1,10,1)+IF(WEEKDAY(DATE(O1,10,1),1)&lt;=2,7*1,7*2)-(WEEKDAY(DATE(O1,10,1),1)-2),INDEX($D:$D,MATCH(DATE(O1,10,1)+IF(WEEKDAY(DATE(O1,10,1),1)&lt;=2,7*1,7*2)-(WEEKDAY(DATE(O1,10,1),1)-2),$B:$B,0),1)))</f>
        <v>44844</v>
      </c>
      <c r="P22" s="43" t="str">
        <f t="shared" ca="1" si="4"/>
        <v>月</v>
      </c>
    </row>
    <row r="23" spans="3:16" x14ac:dyDescent="0.15">
      <c r="C23" s="46" t="str">
        <f t="shared" si="0"/>
        <v/>
      </c>
      <c r="D23" s="48"/>
      <c r="E23" s="43" t="str">
        <f t="shared" si="0"/>
        <v/>
      </c>
      <c r="G23" s="43" t="s">
        <v>66</v>
      </c>
      <c r="H23" s="43"/>
      <c r="I23" s="48">
        <f>IF(OR($G23="国民の祝日",$G23="振替休日"),IF(J22="日",I22+1,""),IF(COUNTIF($B:$B,DATE(I1,11,3))=0,DATE(I1,11,3),INDEX($D:$D,MATCH(DATE(I1,11,3),$B:$B,0),1)))</f>
        <v>43772</v>
      </c>
      <c r="J23" s="43" t="str">
        <f t="shared" si="1"/>
        <v>日</v>
      </c>
      <c r="K23" s="48">
        <f>IF(OR($G23="国民の祝日",$G23="振替休日"),IF(L22="日",K22+1,""),IF(COUNTIF($B:$B,DATE(K1,11,3))=0,DATE(K1,11,3),INDEX($D:$D,MATCH(DATE(K1,11,3),$B:$B,0),1)))</f>
        <v>44138</v>
      </c>
      <c r="L23" s="43" t="str">
        <f t="shared" si="2"/>
        <v>火</v>
      </c>
      <c r="M23" s="48">
        <f>IF(OR($G23="国民の祝日",$G23="振替休日"),IF(N22="日",M22+1,""),IF(COUNTIF($B:$B,DATE(M1,11,3))=0,DATE(M1,11,3),INDEX($D:$D,MATCH(DATE(M1,11,3),$B:$B,0),1)))</f>
        <v>44503</v>
      </c>
      <c r="N23" s="43" t="str">
        <f t="shared" si="3"/>
        <v>水</v>
      </c>
      <c r="O23" s="48">
        <f>IF(OR($G23="国民の祝日",$G23="振替休日"),IF(P22="日",O22+1,""),IF(COUNTIF($B:$B,DATE(O1,11,3))=0,DATE(O1,11,3),INDEX($D:$D,MATCH(DATE(O1,11,3),$B:$B,0),1)))</f>
        <v>44868</v>
      </c>
      <c r="P23" s="43" t="str">
        <f t="shared" si="4"/>
        <v>木</v>
      </c>
    </row>
    <row r="24" spans="3:16" x14ac:dyDescent="0.15">
      <c r="C24" s="46" t="str">
        <f t="shared" si="0"/>
        <v/>
      </c>
      <c r="D24" s="48"/>
      <c r="E24" s="43" t="str">
        <f t="shared" si="0"/>
        <v/>
      </c>
      <c r="G24" s="43" t="s">
        <v>43</v>
      </c>
      <c r="H24" s="43"/>
      <c r="I24" s="48">
        <f>IF(OR($G24="国民の祝日",$G24="振替休日"),IF(J23="日",I23+1,""),IF(COUNTIF($B:$B,DATE(I23,1,1))=0,DATE(I23,1,1),INDEX($D:$D,MATCH(DATE(I23,1,1),$B:$B,0),1)))</f>
        <v>43773</v>
      </c>
      <c r="J24" s="43" t="str">
        <f t="shared" si="1"/>
        <v>月</v>
      </c>
      <c r="K24" s="48" t="str">
        <f>IF(OR($G24="国民の祝日",$G24="振替休日"),IF(L23="日",K23+1,""),IF(COUNTIF($B:$B,DATE(K23,1,1))=0,DATE(K23,1,1),INDEX($D:$D,MATCH(DATE(K23,1,1),$B:$B,0),1)))</f>
        <v/>
      </c>
      <c r="L24" s="43" t="str">
        <f t="shared" si="2"/>
        <v/>
      </c>
      <c r="M24" s="48" t="str">
        <f>IF(OR($G24="国民の祝日",$G24="振替休日"),IF(N23="日",M23+1,""),IF(COUNTIF($B:$B,DATE(M23,1,1))=0,DATE(M23,1,1),INDEX($D:$D,MATCH(DATE(M23,1,1),$B:$B,0),1)))</f>
        <v/>
      </c>
      <c r="N24" s="43" t="str">
        <f t="shared" si="3"/>
        <v/>
      </c>
      <c r="O24" s="48" t="str">
        <f>IF(OR($G24="国民の祝日",$G24="振替休日"),IF(P23="日",O23+1,""),IF(COUNTIF($B:$B,DATE(O23,1,1))=0,DATE(O23,1,1),INDEX($D:$D,MATCH(DATE(O23,1,1),$B:$B,0),1)))</f>
        <v/>
      </c>
      <c r="P24" s="43" t="str">
        <f t="shared" si="4"/>
        <v/>
      </c>
    </row>
    <row r="25" spans="3:16" x14ac:dyDescent="0.15">
      <c r="C25" s="46" t="str">
        <f t="shared" si="0"/>
        <v/>
      </c>
      <c r="D25" s="48"/>
      <c r="E25" s="43" t="str">
        <f t="shared" si="0"/>
        <v/>
      </c>
      <c r="G25" s="43" t="s">
        <v>67</v>
      </c>
      <c r="H25" s="43"/>
      <c r="I25" s="48">
        <f>IF(OR($G25="国民の祝日",$G25="振替休日"),IF(J24="日",I24+1,""),IF(COUNTIF($B:$B,DATE(I1,11,23))=0,DATE(I1,11,23),INDEX($D:$D,MATCH(DATE(I1,11,23),$B:$B,0),1)))</f>
        <v>43792</v>
      </c>
      <c r="J25" s="43" t="str">
        <f t="shared" si="1"/>
        <v>土</v>
      </c>
      <c r="K25" s="48">
        <f>IF(OR($G25="国民の祝日",$G25="振替休日"),IF(L24="日",K24+1,""),IF(COUNTIF($B:$B,DATE(K1,11,23))=0,DATE(K1,11,23),INDEX($D:$D,MATCH(DATE(K1,11,23),$B:$B,0),1)))</f>
        <v>44158</v>
      </c>
      <c r="L25" s="43" t="str">
        <f t="shared" si="2"/>
        <v>月</v>
      </c>
      <c r="M25" s="48">
        <f>IF(OR($G25="国民の祝日",$G25="振替休日"),IF(N24="日",M24+1,""),IF(COUNTIF($B:$B,DATE(M1,11,23))=0,DATE(M1,11,23),INDEX($D:$D,MATCH(DATE(M1,11,23),$B:$B,0),1)))</f>
        <v>44523</v>
      </c>
      <c r="N25" s="43" t="str">
        <f t="shared" si="3"/>
        <v>火</v>
      </c>
      <c r="O25" s="48">
        <f>IF(OR($G25="国民の祝日",$G25="振替休日"),IF(P24="日",O24+1,""),IF(COUNTIF($B:$B,DATE(O1,11,23))=0,DATE(O1,11,23),INDEX($D:$D,MATCH(DATE(O1,11,23),$B:$B,0),1)))</f>
        <v>44888</v>
      </c>
      <c r="P25" s="43" t="str">
        <f t="shared" si="4"/>
        <v>水</v>
      </c>
    </row>
    <row r="26" spans="3:16" x14ac:dyDescent="0.15">
      <c r="C26" s="46" t="str">
        <f t="shared" si="0"/>
        <v/>
      </c>
      <c r="D26" s="48"/>
      <c r="E26" s="43" t="str">
        <f t="shared" si="0"/>
        <v/>
      </c>
      <c r="G26" s="43" t="s">
        <v>43</v>
      </c>
      <c r="H26" s="43"/>
      <c r="I26" s="48" t="str">
        <f>IF(OR($G26="国民の祝日",$G26="振替休日"),IF(J25="日",I25+1,""),IF(COUNTIF($B:$B,DATE(I25,1,1))=0,DATE(I25,1,1),INDEX($D:$D,MATCH(DATE(I25,1,1),$B:$B,0),1)))</f>
        <v/>
      </c>
      <c r="J26" s="43" t="str">
        <f t="shared" si="1"/>
        <v/>
      </c>
      <c r="K26" s="48" t="str">
        <f>IF(OR($G26="国民の祝日",$G26="振替休日"),IF(L25="日",K25+1,""),IF(COUNTIF($B:$B,DATE(K25,1,1))=0,DATE(K25,1,1),INDEX($D:$D,MATCH(DATE(K25,1,1),$B:$B,0),1)))</f>
        <v/>
      </c>
      <c r="L26" s="43" t="str">
        <f t="shared" si="2"/>
        <v/>
      </c>
      <c r="M26" s="48" t="str">
        <f>IF(OR($G26="国民の祝日",$G26="振替休日"),IF(N25="日",M25+1,""),IF(COUNTIF($B:$B,DATE(M25,1,1))=0,DATE(M25,1,1),INDEX($D:$D,MATCH(DATE(M25,1,1),$B:$B,0),1)))</f>
        <v/>
      </c>
      <c r="N26" s="43" t="str">
        <f t="shared" si="3"/>
        <v/>
      </c>
      <c r="O26" s="48" t="str">
        <f>IF(OR($G26="国民の祝日",$G26="振替休日"),IF(P25="日",O25+1,""),IF(COUNTIF($B:$B,DATE(O25,1,1))=0,DATE(O25,1,1),INDEX($D:$D,MATCH(DATE(O25,1,1),$B:$B,0),1)))</f>
        <v/>
      </c>
      <c r="P26" s="43" t="str">
        <f t="shared" si="4"/>
        <v/>
      </c>
    </row>
    <row r="27" spans="3:16" x14ac:dyDescent="0.15">
      <c r="C27" s="46" t="str">
        <f>IF(B27="","",TEXT(B27,"aaa"))</f>
        <v/>
      </c>
      <c r="D27" s="48"/>
      <c r="E27" s="43" t="str">
        <f>IF(D27="","",TEXT(D27,"aaa"))</f>
        <v/>
      </c>
      <c r="G27" s="43" t="s">
        <v>68</v>
      </c>
      <c r="H27" s="43"/>
      <c r="I27" s="48" t="str">
        <f>IF(OR($G27="国民の祝日",$G27="振替休日"),IF(J26="日",I26+1,""),IF(COUNTIF($B:$B,DATE(I1,IF(I1&gt;2019,2,12),23))=0,DATE(I1,IF(I1&gt;2019,2,12),23),INDEX($D:$D,MATCH(DATE(I1,IF(I1&gt;2019,2,12),23),$B:$B,0),1)))</f>
        <v>-</v>
      </c>
      <c r="J27" s="43" t="str">
        <f t="shared" si="1"/>
        <v>-</v>
      </c>
      <c r="K27" s="48">
        <f>IF(OR($G27="国民の祝日",$G27="振替休日"),IF(L26="日",K26+1,""),IF(COUNTIF($B:$B,DATE(K1,IF(K1&gt;2019,2,12),23))=0,DATE(K1,IF(K1&gt;2019,2,12),23),INDEX($D:$D,MATCH(DATE(K1,IF(K1&gt;2019,2,12),23),$B:$B,0),1)))</f>
        <v>43884</v>
      </c>
      <c r="L27" s="43" t="str">
        <f t="shared" si="2"/>
        <v>日</v>
      </c>
      <c r="M27" s="48">
        <f>IF(OR($G27="国民の祝日",$G27="振替休日"),IF(N26="日",M26+1,""),IF(COUNTIF($B:$B,DATE(M1,IF(M1&gt;2019,2,12),23))=0,DATE(M1,IF(M1&gt;2019,2,12),23),INDEX($D:$D,MATCH(DATE(M1,IF(M1&gt;2019,2,12),23),$B:$B,0),1)))</f>
        <v>44250</v>
      </c>
      <c r="N27" s="43" t="str">
        <f t="shared" si="3"/>
        <v>火</v>
      </c>
      <c r="O27" s="48">
        <f>IF(OR($G27="国民の祝日",$G27="振替休日"),IF(P26="日",O26+1,""),IF(COUNTIF($B:$B,DATE(O1,IF(O1&gt;2019,2,12),23))=0,DATE(O1,IF(O1&gt;2019,2,12),23),INDEX($D:$D,MATCH(DATE(O1,IF(O1&gt;2019,2,12),23),$B:$B,0),1)))</f>
        <v>44615</v>
      </c>
      <c r="P27" s="43" t="str">
        <f t="shared" si="4"/>
        <v>水</v>
      </c>
    </row>
    <row r="28" spans="3:16" x14ac:dyDescent="0.15">
      <c r="G28" s="43" t="s">
        <v>43</v>
      </c>
      <c r="H28" s="43"/>
      <c r="I28" s="48" t="str">
        <f>IF(OR($G28="国民の祝日",$G28="振替休日"),IF(J27="日",I27+1,""),IF(COUNTIF($B:$B,DATE(I27,1,1))=0,DATE(I27,1,1),INDEX($D:$D,MATCH(DATE(I27,1,1),$B:$B,0),1)))</f>
        <v/>
      </c>
      <c r="J28" s="43" t="str">
        <f>IF(I28="","",TEXT(I28,"aaa"))</f>
        <v/>
      </c>
      <c r="K28" s="48">
        <f>IF(OR($G28="国民の祝日",$G28="振替休日"),IF(L27="日",K27+1,""),IF(COUNTIF($B:$B,DATE(K27,1,1))=0,DATE(K27,1,1),INDEX($D:$D,MATCH(DATE(K27,1,1),$B:$B,0),1)))</f>
        <v>43885</v>
      </c>
      <c r="L28" s="43" t="str">
        <f>IF(K28="","",TEXT(K28,"aaa"))</f>
        <v>月</v>
      </c>
      <c r="M28" s="48" t="str">
        <f>IF(OR($G28="国民の祝日",$G28="振替休日"),IF(N27="日",M27+1,""),IF(COUNTIF($B:$B,DATE(M27,1,1))=0,DATE(M27,1,1),INDEX($D:$D,MATCH(DATE(M27,1,1),$B:$B,0),1)))</f>
        <v/>
      </c>
      <c r="N28" s="43" t="str">
        <f>IF(M28="","",TEXT(M28,"aaa"))</f>
        <v/>
      </c>
      <c r="O28" s="48" t="str">
        <f>IF(OR($G28="国民の祝日",$G28="振替休日"),IF(P27="日",O27+1,""),IF(COUNTIF($B:$B,DATE(O27,1,1))=0,DATE(O27,1,1),INDEX($D:$D,MATCH(DATE(O27,1,1),$B:$B,0),1)))</f>
        <v/>
      </c>
      <c r="P28" s="43" t="str">
        <f>IF(O28="","",TEXT(O28,"aaa"))</f>
        <v/>
      </c>
    </row>
  </sheetData>
  <phoneticPr fontId="2"/>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O43"/>
  <sheetViews>
    <sheetView showGridLines="0" showZeros="0" view="pageBreakPreview" zoomScale="85" zoomScaleNormal="85"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625" style="1" customWidth="1"/>
    <col min="44" max="16384" width="9" style="1"/>
  </cols>
  <sheetData>
    <row r="1" spans="2:41" ht="5.0999999999999996" customHeight="1" x14ac:dyDescent="0.15">
      <c r="I1" s="58"/>
      <c r="J1" s="58"/>
      <c r="K1" s="58"/>
      <c r="L1" s="58"/>
      <c r="M1" s="58"/>
    </row>
    <row r="2" spans="2:41" ht="15" customHeight="1" x14ac:dyDescent="0.15">
      <c r="B2" s="8" t="s">
        <v>5</v>
      </c>
      <c r="H2" s="1"/>
      <c r="I2" s="58"/>
      <c r="J2" s="58"/>
      <c r="K2" s="58"/>
      <c r="L2" s="58"/>
      <c r="M2" s="58"/>
      <c r="N2" s="1"/>
      <c r="O2" s="1"/>
      <c r="P2" s="1"/>
      <c r="Q2" s="1"/>
      <c r="R2" s="1"/>
      <c r="AJ2" s="3"/>
      <c r="AK2" s="3"/>
      <c r="AL2" s="4"/>
      <c r="AM2" s="4"/>
      <c r="AN2" s="4"/>
      <c r="AO2" s="4"/>
    </row>
    <row r="3" spans="2:41" ht="15" customHeight="1" x14ac:dyDescent="0.15">
      <c r="B3" s="157" t="str">
        <f>[1]【情報入力シート】!C3&amp;"事務所"</f>
        <v>○○○○○○新築工事事務所</v>
      </c>
      <c r="C3" s="157"/>
      <c r="D3" s="27"/>
      <c r="E3" s="158" t="str">
        <f>VALUE(IF(COUNTBLANK(F7:AI7)=30,MONTH(E7),MONTH(MAX(F7:AI7))))&amp;" 月 度 出 勤 簿"</f>
        <v>4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9" t="str">
        <f>[1]【情報入力シート】!C5</f>
        <v>〇〇工業（株）</v>
      </c>
      <c r="AK3" s="160"/>
      <c r="AL3" s="160"/>
      <c r="AM3" s="160"/>
      <c r="AN3" s="98"/>
      <c r="AO3" s="165" t="s">
        <v>80</v>
      </c>
    </row>
    <row r="4" spans="2:41" ht="15" customHeight="1" x14ac:dyDescent="0.15">
      <c r="B4" s="168" t="str">
        <f>[1]【情報入力シート】!C4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c r="AK4" s="162"/>
      <c r="AL4" s="162"/>
      <c r="AM4" s="162"/>
      <c r="AN4" s="99"/>
      <c r="AO4" s="166"/>
    </row>
    <row r="5" spans="2:41"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64"/>
      <c r="AL5" s="164"/>
      <c r="AM5" s="164"/>
      <c r="AN5" s="100"/>
      <c r="AO5" s="167"/>
    </row>
    <row r="6" spans="2:41" ht="15" customHeight="1" thickBot="1" x14ac:dyDescent="0.2">
      <c r="B6" s="7" t="s">
        <v>14</v>
      </c>
    </row>
    <row r="7" spans="2:41" ht="14.1" customHeight="1" x14ac:dyDescent="0.15">
      <c r="B7" s="169" t="s">
        <v>10</v>
      </c>
      <c r="C7" s="172" t="s">
        <v>0</v>
      </c>
      <c r="D7" s="172" t="s">
        <v>2</v>
      </c>
      <c r="E7" s="175">
        <f>E8</f>
        <v>43911</v>
      </c>
      <c r="F7" s="176"/>
      <c r="G7" s="176"/>
      <c r="H7" s="176"/>
      <c r="I7" s="176"/>
      <c r="J7" s="176"/>
      <c r="K7" s="176"/>
      <c r="L7" s="176"/>
      <c r="M7" s="176"/>
      <c r="N7" s="176"/>
      <c r="O7" s="177"/>
      <c r="P7" s="175">
        <f t="shared" ref="P7" si="0">IF(P8="","",IF(MONTH(P8)=MONTH(O8),"",P8))</f>
        <v>43922</v>
      </c>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1" ht="14.1" customHeight="1" x14ac:dyDescent="0.15">
      <c r="B8" s="170"/>
      <c r="C8" s="173"/>
      <c r="D8" s="173"/>
      <c r="E8" s="61">
        <v>43911</v>
      </c>
      <c r="F8" s="61">
        <f>E8+1</f>
        <v>43912</v>
      </c>
      <c r="G8" s="50">
        <f t="shared" ref="G8:AF8" si="1">F8+1</f>
        <v>43913</v>
      </c>
      <c r="H8" s="50">
        <f t="shared" si="1"/>
        <v>43914</v>
      </c>
      <c r="I8" s="50">
        <f t="shared" si="1"/>
        <v>43915</v>
      </c>
      <c r="J8" s="50">
        <f t="shared" si="1"/>
        <v>43916</v>
      </c>
      <c r="K8" s="50">
        <f t="shared" si="1"/>
        <v>43917</v>
      </c>
      <c r="L8" s="61">
        <f t="shared" si="1"/>
        <v>43918</v>
      </c>
      <c r="M8" s="68">
        <f t="shared" si="1"/>
        <v>43919</v>
      </c>
      <c r="N8" s="50">
        <f t="shared" si="1"/>
        <v>43920</v>
      </c>
      <c r="O8" s="50">
        <f t="shared" si="1"/>
        <v>43921</v>
      </c>
      <c r="P8" s="57">
        <f t="shared" si="1"/>
        <v>43922</v>
      </c>
      <c r="Q8" s="50">
        <f t="shared" si="1"/>
        <v>43923</v>
      </c>
      <c r="R8" s="50">
        <f t="shared" si="1"/>
        <v>43924</v>
      </c>
      <c r="S8" s="61">
        <f t="shared" si="1"/>
        <v>43925</v>
      </c>
      <c r="T8" s="61">
        <f t="shared" si="1"/>
        <v>43926</v>
      </c>
      <c r="U8" s="50">
        <f t="shared" si="1"/>
        <v>43927</v>
      </c>
      <c r="V8" s="50">
        <f t="shared" si="1"/>
        <v>43928</v>
      </c>
      <c r="W8" s="50">
        <f t="shared" si="1"/>
        <v>43929</v>
      </c>
      <c r="X8" s="50">
        <f t="shared" si="1"/>
        <v>43930</v>
      </c>
      <c r="Y8" s="50">
        <f t="shared" si="1"/>
        <v>43931</v>
      </c>
      <c r="Z8" s="61">
        <f t="shared" si="1"/>
        <v>43932</v>
      </c>
      <c r="AA8" s="61">
        <f t="shared" si="1"/>
        <v>43933</v>
      </c>
      <c r="AB8" s="50">
        <f t="shared" si="1"/>
        <v>43934</v>
      </c>
      <c r="AC8" s="50">
        <f t="shared" si="1"/>
        <v>43935</v>
      </c>
      <c r="AD8" s="50">
        <f t="shared" si="1"/>
        <v>43936</v>
      </c>
      <c r="AE8" s="50">
        <f t="shared" si="1"/>
        <v>43937</v>
      </c>
      <c r="AF8" s="50">
        <f t="shared" si="1"/>
        <v>43938</v>
      </c>
      <c r="AG8" s="61">
        <f>IF(AF8="","",IF(DAY($E$8)=1,IF(AF8=EOMONTH(DATE(YEAR($E$8),MONTH($E$8)-1,1),1),"",AF8+1),IF(DAY(AF8+1)=DAY($E$8),"",AF8+1)))</f>
        <v>43939</v>
      </c>
      <c r="AH8" s="61">
        <f>IF(AG8="","",IF(DAY($E$8)=1,IF(AG8=EOMONTH(DATE(YEAR($E$8),MONTH($E$8)-1,1),1),"",AG8+1),IF(DAY(AG8+1)=DAY($E$8),"",AG8+1)))</f>
        <v>43940</v>
      </c>
      <c r="AI8" s="50">
        <f>IF(AH8="","",IF(DAY($E$8)=1,IF(AH8=EOMONTH(DATE(YEAR($E$8),MONTH($E$8)-1,1),1),"",AH8+1),IF(DAY(AH8+1)=DAY($E$8),"",AH8+1)))</f>
        <v>43941</v>
      </c>
      <c r="AJ8" s="143"/>
      <c r="AK8" s="143"/>
      <c r="AL8" s="146"/>
      <c r="AM8" s="151" t="str">
        <f>[1]【情報入力シート】!C6</f>
        <v>(4週6閉所で見積)</v>
      </c>
      <c r="AN8" s="152"/>
      <c r="AO8" s="153"/>
    </row>
    <row r="9" spans="2:41" ht="14.1" customHeight="1" thickBot="1" x14ac:dyDescent="0.2">
      <c r="B9" s="171"/>
      <c r="C9" s="174"/>
      <c r="D9" s="174"/>
      <c r="E9" s="62" t="str">
        <f>TEXT(E8,"aaa")</f>
        <v>土</v>
      </c>
      <c r="F9" s="62" t="str">
        <f t="shared" ref="F9:AI9" si="2">TEXT(F8,"aaa")</f>
        <v>日</v>
      </c>
      <c r="G9" s="51" t="str">
        <f t="shared" si="2"/>
        <v>月</v>
      </c>
      <c r="H9" s="51" t="str">
        <f t="shared" si="2"/>
        <v>火</v>
      </c>
      <c r="I9" s="51" t="str">
        <f t="shared" si="2"/>
        <v>水</v>
      </c>
      <c r="J9" s="51" t="str">
        <f t="shared" si="2"/>
        <v>木</v>
      </c>
      <c r="K9" s="51" t="str">
        <f t="shared" si="2"/>
        <v>金</v>
      </c>
      <c r="L9" s="62" t="str">
        <f t="shared" si="2"/>
        <v>土</v>
      </c>
      <c r="M9" s="62" t="str">
        <f t="shared" si="2"/>
        <v>日</v>
      </c>
      <c r="N9" s="51" t="str">
        <f t="shared" si="2"/>
        <v>月</v>
      </c>
      <c r="O9" s="51" t="str">
        <f t="shared" si="2"/>
        <v>火</v>
      </c>
      <c r="P9" s="51" t="str">
        <f t="shared" si="2"/>
        <v>水</v>
      </c>
      <c r="Q9" s="51" t="str">
        <f t="shared" si="2"/>
        <v>木</v>
      </c>
      <c r="R9" s="51" t="str">
        <f t="shared" si="2"/>
        <v>金</v>
      </c>
      <c r="S9" s="62" t="str">
        <f t="shared" si="2"/>
        <v>土</v>
      </c>
      <c r="T9" s="62" t="str">
        <f t="shared" si="2"/>
        <v>日</v>
      </c>
      <c r="U9" s="51" t="str">
        <f t="shared" si="2"/>
        <v>月</v>
      </c>
      <c r="V9" s="51" t="str">
        <f t="shared" si="2"/>
        <v>火</v>
      </c>
      <c r="W9" s="51" t="str">
        <f t="shared" si="2"/>
        <v>水</v>
      </c>
      <c r="X9" s="51" t="str">
        <f t="shared" si="2"/>
        <v>木</v>
      </c>
      <c r="Y9" s="51" t="str">
        <f t="shared" si="2"/>
        <v>金</v>
      </c>
      <c r="Z9" s="62" t="str">
        <f t="shared" si="2"/>
        <v>土</v>
      </c>
      <c r="AA9" s="62" t="str">
        <f t="shared" si="2"/>
        <v>日</v>
      </c>
      <c r="AB9" s="51" t="str">
        <f t="shared" si="2"/>
        <v>月</v>
      </c>
      <c r="AC9" s="51" t="str">
        <f t="shared" si="2"/>
        <v>火</v>
      </c>
      <c r="AD9" s="51" t="str">
        <f t="shared" si="2"/>
        <v>水</v>
      </c>
      <c r="AE9" s="51" t="str">
        <f t="shared" si="2"/>
        <v>木</v>
      </c>
      <c r="AF9" s="51" t="str">
        <f t="shared" si="2"/>
        <v>金</v>
      </c>
      <c r="AG9" s="62" t="str">
        <f t="shared" si="2"/>
        <v>土</v>
      </c>
      <c r="AH9" s="62" t="str">
        <f t="shared" si="2"/>
        <v>日</v>
      </c>
      <c r="AI9" s="51" t="str">
        <f t="shared" si="2"/>
        <v>月</v>
      </c>
      <c r="AJ9" s="144"/>
      <c r="AK9" s="144"/>
      <c r="AL9" s="147"/>
      <c r="AM9" s="9" t="s">
        <v>11</v>
      </c>
      <c r="AN9" s="15" t="s">
        <v>4</v>
      </c>
      <c r="AO9" s="10" t="s">
        <v>9</v>
      </c>
    </row>
    <row r="10" spans="2:41" ht="14.1" customHeight="1" thickTop="1" x14ac:dyDescent="0.15">
      <c r="B10" s="25">
        <f>[1]【情報入力シート】!B15</f>
        <v>0</v>
      </c>
      <c r="C10" s="11" t="str">
        <f>[1]【情報入力シート】!$C$3&amp;"従事"</f>
        <v>○○○○○○新築工事従事</v>
      </c>
      <c r="D10" s="154"/>
      <c r="E10" s="101"/>
      <c r="F10" s="101"/>
      <c r="G10" s="105"/>
      <c r="H10" s="105"/>
      <c r="I10" s="105"/>
      <c r="J10" s="105"/>
      <c r="K10" s="105"/>
      <c r="L10" s="101"/>
      <c r="M10" s="101"/>
      <c r="N10" s="105"/>
      <c r="O10" s="105"/>
      <c r="P10" s="105"/>
      <c r="Q10" s="105"/>
      <c r="R10" s="105"/>
      <c r="S10" s="101"/>
      <c r="T10" s="101"/>
      <c r="U10" s="105"/>
      <c r="V10" s="105"/>
      <c r="W10" s="105"/>
      <c r="X10" s="105"/>
      <c r="Y10" s="105"/>
      <c r="Z10" s="101"/>
      <c r="AA10" s="101"/>
      <c r="AB10" s="105"/>
      <c r="AC10" s="105"/>
      <c r="AD10" s="105"/>
      <c r="AE10" s="105"/>
      <c r="AF10" s="105"/>
      <c r="AG10" s="101"/>
      <c r="AH10" s="101"/>
      <c r="AI10" s="105"/>
      <c r="AJ10" s="155">
        <f>COUNTIF(E10:AI12,"休")</f>
        <v>0</v>
      </c>
      <c r="AK10" s="155">
        <f>COUNTA(E10:AI12)</f>
        <v>0</v>
      </c>
      <c r="AL10" s="156" t="e">
        <f>AJ10/AK10</f>
        <v>#DIV/0!</v>
      </c>
      <c r="AM10" s="134" t="e">
        <f>IF(AL10&gt;=0.214,"達成","未達成")</f>
        <v>#DIV/0!</v>
      </c>
      <c r="AN10" s="139" t="e">
        <f>IF(AL10&gt;=0.25,"達成","未達成")</f>
        <v>#DIV/0!</v>
      </c>
      <c r="AO10" s="141" t="e">
        <f>IF(AL10&gt;=0.285,"達成","未達成")</f>
        <v>#DIV/0!</v>
      </c>
    </row>
    <row r="11" spans="2:41" ht="14.1" customHeight="1" x14ac:dyDescent="0.15">
      <c r="B11" s="23">
        <f>[1]【情報入力シート】!B16</f>
        <v>0</v>
      </c>
      <c r="C11" s="12" t="s">
        <v>1</v>
      </c>
      <c r="D11" s="127"/>
      <c r="E11" s="64"/>
      <c r="F11" s="64"/>
      <c r="G11" s="53"/>
      <c r="H11" s="53"/>
      <c r="I11" s="53"/>
      <c r="J11" s="53"/>
      <c r="K11" s="53"/>
      <c r="L11" s="64"/>
      <c r="M11" s="64"/>
      <c r="N11" s="53"/>
      <c r="O11" s="53"/>
      <c r="P11" s="53"/>
      <c r="Q11" s="53"/>
      <c r="R11" s="53"/>
      <c r="S11" s="64"/>
      <c r="T11" s="64"/>
      <c r="U11" s="53"/>
      <c r="V11" s="53"/>
      <c r="W11" s="53"/>
      <c r="X11" s="53"/>
      <c r="Y11" s="53"/>
      <c r="Z11" s="64"/>
      <c r="AA11" s="64"/>
      <c r="AB11" s="53"/>
      <c r="AC11" s="53"/>
      <c r="AD11" s="53"/>
      <c r="AE11" s="53"/>
      <c r="AF11" s="53"/>
      <c r="AG11" s="64"/>
      <c r="AH11" s="64"/>
      <c r="AI11" s="53"/>
      <c r="AJ11" s="129"/>
      <c r="AK11" s="129"/>
      <c r="AL11" s="132"/>
      <c r="AM11" s="134"/>
      <c r="AN11" s="140"/>
      <c r="AO11" s="124"/>
    </row>
    <row r="12" spans="2:41" ht="14.1" customHeight="1" x14ac:dyDescent="0.15">
      <c r="B12" s="24">
        <f>[1]【情報入力シート】!B17</f>
        <v>0</v>
      </c>
      <c r="C12" s="13"/>
      <c r="D12" s="136"/>
      <c r="E12" s="102"/>
      <c r="F12" s="102"/>
      <c r="G12" s="107"/>
      <c r="H12" s="107"/>
      <c r="I12" s="107"/>
      <c r="J12" s="107"/>
      <c r="K12" s="107"/>
      <c r="L12" s="102"/>
      <c r="M12" s="102"/>
      <c r="N12" s="107"/>
      <c r="O12" s="107"/>
      <c r="P12" s="107"/>
      <c r="Q12" s="107"/>
      <c r="R12" s="107"/>
      <c r="S12" s="102"/>
      <c r="T12" s="102"/>
      <c r="U12" s="107"/>
      <c r="V12" s="107"/>
      <c r="W12" s="107"/>
      <c r="X12" s="107"/>
      <c r="Y12" s="107"/>
      <c r="Z12" s="102"/>
      <c r="AA12" s="102"/>
      <c r="AB12" s="107"/>
      <c r="AC12" s="107"/>
      <c r="AD12" s="107"/>
      <c r="AE12" s="107"/>
      <c r="AF12" s="107"/>
      <c r="AG12" s="102"/>
      <c r="AH12" s="102"/>
      <c r="AI12" s="107"/>
      <c r="AJ12" s="129"/>
      <c r="AK12" s="129"/>
      <c r="AL12" s="132"/>
      <c r="AM12" s="134"/>
      <c r="AN12" s="140"/>
      <c r="AO12" s="124"/>
    </row>
    <row r="13" spans="2:41" ht="14.1" customHeight="1" x14ac:dyDescent="0.15">
      <c r="B13" s="22">
        <f>[1]【情報入力シート】!B18</f>
        <v>0</v>
      </c>
      <c r="C13" s="14" t="str">
        <f>[1]【情報入力シート】!$C$3&amp;"従事"</f>
        <v>○○○○○○新築工事従事</v>
      </c>
      <c r="D13" s="126"/>
      <c r="E13" s="103"/>
      <c r="F13" s="103"/>
      <c r="G13" s="106"/>
      <c r="H13" s="106"/>
      <c r="I13" s="106"/>
      <c r="J13" s="106"/>
      <c r="K13" s="106"/>
      <c r="L13" s="103"/>
      <c r="M13" s="103"/>
      <c r="N13" s="106"/>
      <c r="O13" s="106"/>
      <c r="P13" s="106"/>
      <c r="Q13" s="106"/>
      <c r="R13" s="106"/>
      <c r="S13" s="103"/>
      <c r="T13" s="103"/>
      <c r="U13" s="106"/>
      <c r="V13" s="106"/>
      <c r="W13" s="106"/>
      <c r="X13" s="106"/>
      <c r="Y13" s="106"/>
      <c r="Z13" s="103"/>
      <c r="AA13" s="103"/>
      <c r="AB13" s="106"/>
      <c r="AC13" s="106"/>
      <c r="AD13" s="106"/>
      <c r="AE13" s="106"/>
      <c r="AF13" s="106"/>
      <c r="AG13" s="103"/>
      <c r="AH13" s="103"/>
      <c r="AI13" s="55"/>
      <c r="AJ13" s="131">
        <f>COUNTIF(E13:AI15,"休")</f>
        <v>0</v>
      </c>
      <c r="AK13" s="131">
        <f>COUNTA(E13:AI15)</f>
        <v>0</v>
      </c>
      <c r="AL13" s="138" t="e">
        <f>AJ13/AK13</f>
        <v>#DIV/0!</v>
      </c>
      <c r="AM13" s="134" t="e">
        <f>IF(AL13&gt;=0.214,"達成","未達成")</f>
        <v>#DIV/0!</v>
      </c>
      <c r="AN13" s="135" t="e">
        <f t="shared" ref="AN13" si="3">IF(AL13&gt;=0.25,"達成","未達成")</f>
        <v>#DIV/0!</v>
      </c>
      <c r="AO13" s="137" t="e">
        <f>IF(AL13&gt;=0.285,"達成","未達成")</f>
        <v>#DIV/0!</v>
      </c>
    </row>
    <row r="14" spans="2:41" ht="14.1" customHeight="1" x14ac:dyDescent="0.15">
      <c r="B14" s="23">
        <f>[1]【情報入力シート】!B19</f>
        <v>0</v>
      </c>
      <c r="C14" s="12" t="s">
        <v>1</v>
      </c>
      <c r="D14" s="127"/>
      <c r="E14" s="64"/>
      <c r="F14" s="64"/>
      <c r="G14" s="53"/>
      <c r="H14" s="53"/>
      <c r="I14" s="53"/>
      <c r="J14" s="53"/>
      <c r="K14" s="53"/>
      <c r="L14" s="64"/>
      <c r="M14" s="64"/>
      <c r="N14" s="53"/>
      <c r="O14" s="53"/>
      <c r="P14" s="53"/>
      <c r="Q14" s="53"/>
      <c r="R14" s="53"/>
      <c r="S14" s="64"/>
      <c r="T14" s="64"/>
      <c r="U14" s="53"/>
      <c r="V14" s="53"/>
      <c r="W14" s="53"/>
      <c r="X14" s="53"/>
      <c r="Y14" s="53"/>
      <c r="Z14" s="64"/>
      <c r="AA14" s="64"/>
      <c r="AB14" s="53"/>
      <c r="AC14" s="53"/>
      <c r="AD14" s="53"/>
      <c r="AE14" s="53"/>
      <c r="AF14" s="53"/>
      <c r="AG14" s="64"/>
      <c r="AH14" s="64"/>
      <c r="AI14" s="53"/>
      <c r="AJ14" s="131"/>
      <c r="AK14" s="131"/>
      <c r="AL14" s="138"/>
      <c r="AM14" s="134"/>
      <c r="AN14" s="135"/>
      <c r="AO14" s="137"/>
    </row>
    <row r="15" spans="2:41" ht="14.1" customHeight="1" x14ac:dyDescent="0.15">
      <c r="B15" s="24">
        <f>[1]【情報入力シート】!B20</f>
        <v>0</v>
      </c>
      <c r="C15" s="13"/>
      <c r="D15" s="136"/>
      <c r="E15" s="93"/>
      <c r="F15" s="93"/>
      <c r="G15" s="107"/>
      <c r="H15" s="107"/>
      <c r="I15" s="107"/>
      <c r="J15" s="107"/>
      <c r="K15" s="107"/>
      <c r="L15" s="93"/>
      <c r="M15" s="93"/>
      <c r="N15" s="107"/>
      <c r="O15" s="107"/>
      <c r="P15" s="107"/>
      <c r="Q15" s="107"/>
      <c r="R15" s="107"/>
      <c r="S15" s="93"/>
      <c r="T15" s="93"/>
      <c r="U15" s="107"/>
      <c r="V15" s="107"/>
      <c r="W15" s="107"/>
      <c r="X15" s="107"/>
      <c r="Y15" s="107"/>
      <c r="Z15" s="93"/>
      <c r="AA15" s="93"/>
      <c r="AB15" s="107"/>
      <c r="AC15" s="107"/>
      <c r="AD15" s="107"/>
      <c r="AE15" s="107"/>
      <c r="AF15" s="107"/>
      <c r="AG15" s="93"/>
      <c r="AH15" s="93"/>
      <c r="AI15" s="56"/>
      <c r="AJ15" s="131"/>
      <c r="AK15" s="131"/>
      <c r="AL15" s="138"/>
      <c r="AM15" s="134"/>
      <c r="AN15" s="135"/>
      <c r="AO15" s="137"/>
    </row>
    <row r="16" spans="2:41" ht="14.1" customHeight="1" x14ac:dyDescent="0.15">
      <c r="B16" s="22">
        <f>[1]【情報入力シート】!B21</f>
        <v>0</v>
      </c>
      <c r="C16" s="14" t="str">
        <f>[1]【情報入力シート】!$C$3&amp;"従事"</f>
        <v>○○○○○○新築工事従事</v>
      </c>
      <c r="D16" s="126"/>
      <c r="E16" s="103"/>
      <c r="F16" s="103"/>
      <c r="G16" s="106"/>
      <c r="H16" s="106"/>
      <c r="I16" s="106"/>
      <c r="J16" s="106"/>
      <c r="K16" s="106"/>
      <c r="L16" s="103"/>
      <c r="M16" s="103"/>
      <c r="N16" s="106"/>
      <c r="O16" s="106"/>
      <c r="P16" s="106"/>
      <c r="Q16" s="106"/>
      <c r="R16" s="106"/>
      <c r="S16" s="103"/>
      <c r="T16" s="103"/>
      <c r="U16" s="106"/>
      <c r="V16" s="106"/>
      <c r="W16" s="106"/>
      <c r="X16" s="106"/>
      <c r="Y16" s="106"/>
      <c r="Z16" s="103"/>
      <c r="AA16" s="103"/>
      <c r="AB16" s="106"/>
      <c r="AC16" s="106"/>
      <c r="AD16" s="106"/>
      <c r="AE16" s="106"/>
      <c r="AF16" s="106"/>
      <c r="AG16" s="103"/>
      <c r="AH16" s="103"/>
      <c r="AI16" s="106"/>
      <c r="AJ16" s="131">
        <f>COUNTIF(E16:AI18,"休")</f>
        <v>0</v>
      </c>
      <c r="AK16" s="131">
        <f>COUNTA(E16:AI18)</f>
        <v>0</v>
      </c>
      <c r="AL16" s="138" t="e">
        <f>AJ16/AK16</f>
        <v>#DIV/0!</v>
      </c>
      <c r="AM16" s="134" t="e">
        <f t="shared" ref="AM16" si="4">IF(AL16&gt;=0.214,"達成","未達成")</f>
        <v>#DIV/0!</v>
      </c>
      <c r="AN16" s="135" t="e">
        <f t="shared" ref="AN16" si="5">IF(AL16&gt;=0.25,"達成","未達成")</f>
        <v>#DIV/0!</v>
      </c>
      <c r="AO16" s="137" t="e">
        <f>IF(AL16&gt;=0.285,"達成","未達成")</f>
        <v>#DIV/0!</v>
      </c>
    </row>
    <row r="17" spans="2:41" ht="14.1" customHeight="1" x14ac:dyDescent="0.15">
      <c r="B17" s="23">
        <f>[1]【情報入力シート】!B22</f>
        <v>0</v>
      </c>
      <c r="C17" s="12" t="s">
        <v>1</v>
      </c>
      <c r="D17" s="127"/>
      <c r="E17" s="64"/>
      <c r="F17" s="64"/>
      <c r="G17" s="53"/>
      <c r="H17" s="53"/>
      <c r="I17" s="53"/>
      <c r="J17" s="53"/>
      <c r="K17" s="53"/>
      <c r="L17" s="64"/>
      <c r="M17" s="64"/>
      <c r="N17" s="53"/>
      <c r="O17" s="53"/>
      <c r="P17" s="53"/>
      <c r="Q17" s="53"/>
      <c r="R17" s="53"/>
      <c r="S17" s="64"/>
      <c r="T17" s="64"/>
      <c r="U17" s="53"/>
      <c r="V17" s="53"/>
      <c r="W17" s="53"/>
      <c r="X17" s="53"/>
      <c r="Y17" s="53"/>
      <c r="Z17" s="64"/>
      <c r="AA17" s="64"/>
      <c r="AB17" s="53"/>
      <c r="AC17" s="53"/>
      <c r="AD17" s="53"/>
      <c r="AE17" s="53"/>
      <c r="AF17" s="53"/>
      <c r="AG17" s="64"/>
      <c r="AH17" s="64"/>
      <c r="AI17" s="53"/>
      <c r="AJ17" s="131"/>
      <c r="AK17" s="131"/>
      <c r="AL17" s="138"/>
      <c r="AM17" s="134"/>
      <c r="AN17" s="135"/>
      <c r="AO17" s="137"/>
    </row>
    <row r="18" spans="2:41" ht="14.1" customHeight="1" x14ac:dyDescent="0.15">
      <c r="B18" s="24">
        <f>[1]【情報入力シート】!B23</f>
        <v>0</v>
      </c>
      <c r="C18" s="13"/>
      <c r="D18" s="136"/>
      <c r="E18" s="93"/>
      <c r="F18" s="93"/>
      <c r="G18" s="107"/>
      <c r="H18" s="107"/>
      <c r="I18" s="107"/>
      <c r="J18" s="107"/>
      <c r="K18" s="107"/>
      <c r="L18" s="93"/>
      <c r="M18" s="93"/>
      <c r="N18" s="107"/>
      <c r="O18" s="107"/>
      <c r="P18" s="107"/>
      <c r="Q18" s="107"/>
      <c r="R18" s="107"/>
      <c r="S18" s="93"/>
      <c r="T18" s="93"/>
      <c r="U18" s="107"/>
      <c r="V18" s="107"/>
      <c r="W18" s="107"/>
      <c r="X18" s="107"/>
      <c r="Y18" s="107"/>
      <c r="Z18" s="93"/>
      <c r="AA18" s="93"/>
      <c r="AB18" s="107"/>
      <c r="AC18" s="107"/>
      <c r="AD18" s="107"/>
      <c r="AE18" s="107"/>
      <c r="AF18" s="107"/>
      <c r="AG18" s="93"/>
      <c r="AH18" s="93"/>
      <c r="AI18" s="107"/>
      <c r="AJ18" s="131"/>
      <c r="AK18" s="131"/>
      <c r="AL18" s="138"/>
      <c r="AM18" s="134"/>
      <c r="AN18" s="135"/>
      <c r="AO18" s="137"/>
    </row>
    <row r="19" spans="2:41" ht="14.1" customHeight="1" x14ac:dyDescent="0.15">
      <c r="B19" s="22">
        <f>[1]【情報入力シート】!B24</f>
        <v>0</v>
      </c>
      <c r="C19" s="14" t="str">
        <f>[1]【情報入力シート】!$C$3&amp;"従事"</f>
        <v>○○○○○○新築工事従事</v>
      </c>
      <c r="D19" s="126"/>
      <c r="E19" s="103"/>
      <c r="F19" s="103"/>
      <c r="G19" s="106"/>
      <c r="H19" s="106"/>
      <c r="I19" s="106"/>
      <c r="J19" s="106"/>
      <c r="K19" s="106"/>
      <c r="L19" s="103"/>
      <c r="M19" s="103"/>
      <c r="N19" s="106"/>
      <c r="O19" s="106"/>
      <c r="P19" s="106"/>
      <c r="Q19" s="106"/>
      <c r="R19" s="106"/>
      <c r="S19" s="103"/>
      <c r="T19" s="103"/>
      <c r="U19" s="106"/>
      <c r="V19" s="106"/>
      <c r="W19" s="106"/>
      <c r="X19" s="106"/>
      <c r="Y19" s="106"/>
      <c r="Z19" s="103"/>
      <c r="AA19" s="103"/>
      <c r="AB19" s="106"/>
      <c r="AC19" s="106"/>
      <c r="AD19" s="106"/>
      <c r="AE19" s="106"/>
      <c r="AF19" s="106"/>
      <c r="AG19" s="103"/>
      <c r="AH19" s="103"/>
      <c r="AI19" s="106"/>
      <c r="AJ19" s="131">
        <f>COUNTIF(E19:AI21,"休")</f>
        <v>0</v>
      </c>
      <c r="AK19" s="131">
        <f>COUNTA(E19:AI21)</f>
        <v>0</v>
      </c>
      <c r="AL19" s="138" t="e">
        <f>AJ19/AK19</f>
        <v>#DIV/0!</v>
      </c>
      <c r="AM19" s="134" t="e">
        <f t="shared" ref="AM19" si="6">IF(AL19&gt;=0.214,"達成","未達成")</f>
        <v>#DIV/0!</v>
      </c>
      <c r="AN19" s="135" t="e">
        <f>IF(AL19&gt;=0.25,"達成","未達成")</f>
        <v>#DIV/0!</v>
      </c>
      <c r="AO19" s="137" t="e">
        <f>IF(AL19&gt;=0.285,"達成","未達成")</f>
        <v>#DIV/0!</v>
      </c>
    </row>
    <row r="20" spans="2:41" ht="14.1" customHeight="1" x14ac:dyDescent="0.15">
      <c r="B20" s="23">
        <f>[1]【情報入力シート】!B25</f>
        <v>0</v>
      </c>
      <c r="C20" s="12" t="s">
        <v>1</v>
      </c>
      <c r="D20" s="127"/>
      <c r="E20" s="64"/>
      <c r="F20" s="64"/>
      <c r="G20" s="53"/>
      <c r="H20" s="53"/>
      <c r="I20" s="53"/>
      <c r="J20" s="53"/>
      <c r="K20" s="53"/>
      <c r="L20" s="64"/>
      <c r="M20" s="64"/>
      <c r="N20" s="53"/>
      <c r="O20" s="53"/>
      <c r="P20" s="53"/>
      <c r="Q20" s="53"/>
      <c r="R20" s="53"/>
      <c r="S20" s="64"/>
      <c r="T20" s="64"/>
      <c r="U20" s="53"/>
      <c r="V20" s="53"/>
      <c r="W20" s="53"/>
      <c r="X20" s="53"/>
      <c r="Y20" s="53"/>
      <c r="Z20" s="64"/>
      <c r="AA20" s="64"/>
      <c r="AB20" s="53"/>
      <c r="AC20" s="53"/>
      <c r="AD20" s="53"/>
      <c r="AE20" s="53"/>
      <c r="AF20" s="53"/>
      <c r="AG20" s="64"/>
      <c r="AH20" s="64"/>
      <c r="AI20" s="53"/>
      <c r="AJ20" s="131"/>
      <c r="AK20" s="131"/>
      <c r="AL20" s="138"/>
      <c r="AM20" s="134"/>
      <c r="AN20" s="135"/>
      <c r="AO20" s="137"/>
    </row>
    <row r="21" spans="2:41" ht="14.1" customHeight="1" x14ac:dyDescent="0.15">
      <c r="B21" s="24">
        <f>[1]【情報入力シート】!B26</f>
        <v>0</v>
      </c>
      <c r="C21" s="13"/>
      <c r="D21" s="136"/>
      <c r="E21" s="93"/>
      <c r="F21" s="93"/>
      <c r="G21" s="107"/>
      <c r="H21" s="107"/>
      <c r="I21" s="107"/>
      <c r="J21" s="107"/>
      <c r="K21" s="107"/>
      <c r="L21" s="93"/>
      <c r="M21" s="93"/>
      <c r="N21" s="107"/>
      <c r="O21" s="107"/>
      <c r="P21" s="107"/>
      <c r="Q21" s="107"/>
      <c r="R21" s="107"/>
      <c r="S21" s="93"/>
      <c r="T21" s="93"/>
      <c r="U21" s="107"/>
      <c r="V21" s="107"/>
      <c r="W21" s="107"/>
      <c r="X21" s="107"/>
      <c r="Y21" s="107"/>
      <c r="Z21" s="93"/>
      <c r="AA21" s="93"/>
      <c r="AB21" s="107"/>
      <c r="AC21" s="107"/>
      <c r="AD21" s="107"/>
      <c r="AE21" s="107"/>
      <c r="AF21" s="107"/>
      <c r="AG21" s="93"/>
      <c r="AH21" s="93"/>
      <c r="AI21" s="107"/>
      <c r="AJ21" s="131"/>
      <c r="AK21" s="131"/>
      <c r="AL21" s="138"/>
      <c r="AM21" s="134"/>
      <c r="AN21" s="135"/>
      <c r="AO21" s="137"/>
    </row>
    <row r="22" spans="2:41" ht="14.1" customHeight="1" x14ac:dyDescent="0.15">
      <c r="B22" s="22">
        <f>[1]【情報入力シート】!B27</f>
        <v>0</v>
      </c>
      <c r="C22" s="14" t="str">
        <f>[1]【情報入力シート】!$C$3&amp;"従事"</f>
        <v>○○○○○○新築工事従事</v>
      </c>
      <c r="D22" s="126"/>
      <c r="E22" s="103"/>
      <c r="F22" s="103"/>
      <c r="G22" s="106"/>
      <c r="H22" s="106"/>
      <c r="I22" s="106"/>
      <c r="J22" s="106"/>
      <c r="K22" s="106"/>
      <c r="L22" s="103"/>
      <c r="M22" s="103"/>
      <c r="N22" s="106"/>
      <c r="O22" s="106"/>
      <c r="P22" s="106"/>
      <c r="Q22" s="106"/>
      <c r="R22" s="106"/>
      <c r="S22" s="103"/>
      <c r="T22" s="103"/>
      <c r="U22" s="106"/>
      <c r="V22" s="106"/>
      <c r="W22" s="106"/>
      <c r="X22" s="106"/>
      <c r="Y22" s="106"/>
      <c r="Z22" s="103"/>
      <c r="AA22" s="103"/>
      <c r="AB22" s="106"/>
      <c r="AC22" s="106"/>
      <c r="AD22" s="106"/>
      <c r="AE22" s="106"/>
      <c r="AF22" s="106"/>
      <c r="AG22" s="103"/>
      <c r="AH22" s="103"/>
      <c r="AI22" s="106"/>
      <c r="AJ22" s="129">
        <f>COUNTIF(E22:AI24,"休")</f>
        <v>0</v>
      </c>
      <c r="AK22" s="131">
        <f>COUNTA(E22:AI24)</f>
        <v>0</v>
      </c>
      <c r="AL22" s="132" t="e">
        <f>AJ22/AK22</f>
        <v>#DIV/0!</v>
      </c>
      <c r="AM22" s="134" t="e">
        <f t="shared" ref="AM22" si="7">IF(AL22&gt;=0.214,"達成","未達成")</f>
        <v>#DIV/0!</v>
      </c>
      <c r="AN22" s="135" t="e">
        <f t="shared" ref="AN22" si="8">IF(AL22&gt;=0.25,"達成","未達成")</f>
        <v>#DIV/0!</v>
      </c>
      <c r="AO22" s="124" t="e">
        <f>IF(AL22&gt;=0.285,"達成","未達成")</f>
        <v>#DIV/0!</v>
      </c>
    </row>
    <row r="23" spans="2:41" ht="14.1" customHeight="1" x14ac:dyDescent="0.15">
      <c r="B23" s="23">
        <f>[1]【情報入力シート】!B28</f>
        <v>0</v>
      </c>
      <c r="C23" s="12" t="s">
        <v>1</v>
      </c>
      <c r="D23" s="127"/>
      <c r="E23" s="64"/>
      <c r="F23" s="64"/>
      <c r="G23" s="53"/>
      <c r="H23" s="53"/>
      <c r="I23" s="53"/>
      <c r="J23" s="53"/>
      <c r="K23" s="53"/>
      <c r="L23" s="64"/>
      <c r="M23" s="64"/>
      <c r="N23" s="53"/>
      <c r="O23" s="53"/>
      <c r="P23" s="53"/>
      <c r="Q23" s="53"/>
      <c r="R23" s="53"/>
      <c r="S23" s="64"/>
      <c r="T23" s="64"/>
      <c r="U23" s="53"/>
      <c r="V23" s="53"/>
      <c r="W23" s="53"/>
      <c r="X23" s="53"/>
      <c r="Y23" s="53"/>
      <c r="Z23" s="64"/>
      <c r="AA23" s="64"/>
      <c r="AB23" s="53"/>
      <c r="AC23" s="53"/>
      <c r="AD23" s="53"/>
      <c r="AE23" s="53"/>
      <c r="AF23" s="53"/>
      <c r="AG23" s="64"/>
      <c r="AH23" s="64"/>
      <c r="AI23" s="53"/>
      <c r="AJ23" s="129"/>
      <c r="AK23" s="131"/>
      <c r="AL23" s="132"/>
      <c r="AM23" s="134"/>
      <c r="AN23" s="135"/>
      <c r="AO23" s="124"/>
    </row>
    <row r="24" spans="2:41" ht="14.1" customHeight="1" x14ac:dyDescent="0.15">
      <c r="B24" s="24">
        <f>[1]【情報入力シート】!B29</f>
        <v>0</v>
      </c>
      <c r="C24" s="13"/>
      <c r="D24" s="136"/>
      <c r="E24" s="93"/>
      <c r="F24" s="93"/>
      <c r="G24" s="107"/>
      <c r="H24" s="107"/>
      <c r="I24" s="107"/>
      <c r="J24" s="107"/>
      <c r="K24" s="107"/>
      <c r="L24" s="93"/>
      <c r="M24" s="93"/>
      <c r="N24" s="107"/>
      <c r="O24" s="107"/>
      <c r="P24" s="107"/>
      <c r="Q24" s="107"/>
      <c r="R24" s="107"/>
      <c r="S24" s="93"/>
      <c r="T24" s="93"/>
      <c r="U24" s="107"/>
      <c r="V24" s="107"/>
      <c r="W24" s="107"/>
      <c r="X24" s="107"/>
      <c r="Y24" s="107"/>
      <c r="Z24" s="93"/>
      <c r="AA24" s="93"/>
      <c r="AB24" s="107"/>
      <c r="AC24" s="107"/>
      <c r="AD24" s="107"/>
      <c r="AE24" s="107"/>
      <c r="AF24" s="107"/>
      <c r="AG24" s="93"/>
      <c r="AH24" s="93"/>
      <c r="AI24" s="107"/>
      <c r="AJ24" s="130"/>
      <c r="AK24" s="131"/>
      <c r="AL24" s="133"/>
      <c r="AM24" s="134"/>
      <c r="AN24" s="135"/>
      <c r="AO24" s="125"/>
    </row>
    <row r="25" spans="2:41" ht="14.1" customHeight="1" x14ac:dyDescent="0.15">
      <c r="B25" s="22">
        <f>[1]【情報入力シート】!B30</f>
        <v>0</v>
      </c>
      <c r="C25" s="14" t="str">
        <f>[1]【情報入力シート】!$C$3&amp;"従事"</f>
        <v>○○○○○○新築工事従事</v>
      </c>
      <c r="D25" s="126"/>
      <c r="E25" s="103"/>
      <c r="F25" s="103"/>
      <c r="G25" s="106"/>
      <c r="H25" s="106"/>
      <c r="I25" s="106"/>
      <c r="J25" s="106"/>
      <c r="K25" s="106"/>
      <c r="L25" s="103"/>
      <c r="M25" s="103"/>
      <c r="N25" s="106"/>
      <c r="O25" s="106"/>
      <c r="P25" s="106"/>
      <c r="Q25" s="106"/>
      <c r="R25" s="106"/>
      <c r="S25" s="103"/>
      <c r="T25" s="103"/>
      <c r="U25" s="106"/>
      <c r="V25" s="106"/>
      <c r="W25" s="106"/>
      <c r="X25" s="106"/>
      <c r="Y25" s="106"/>
      <c r="Z25" s="103"/>
      <c r="AA25" s="103"/>
      <c r="AB25" s="106"/>
      <c r="AC25" s="106"/>
      <c r="AD25" s="106"/>
      <c r="AE25" s="106"/>
      <c r="AF25" s="106"/>
      <c r="AG25" s="103"/>
      <c r="AH25" s="103"/>
      <c r="AI25" s="106"/>
      <c r="AJ25" s="129">
        <f t="shared" ref="AJ25" si="9">COUNTIF(E25:AI27,"休")</f>
        <v>0</v>
      </c>
      <c r="AK25" s="131">
        <f t="shared" ref="AK25" si="10">COUNTA(E25:AI27)</f>
        <v>0</v>
      </c>
      <c r="AL25" s="132" t="e">
        <f t="shared" ref="AL25" si="11">AJ25/AK25</f>
        <v>#DIV/0!</v>
      </c>
      <c r="AM25" s="134" t="e">
        <f t="shared" ref="AM25" si="12">IF(AL25&gt;=0.214,"達成","未達成")</f>
        <v>#DIV/0!</v>
      </c>
      <c r="AN25" s="135" t="e">
        <f t="shared" ref="AN25" si="13">IF(AL25&gt;=0.25,"達成","未達成")</f>
        <v>#DIV/0!</v>
      </c>
      <c r="AO25" s="124" t="e">
        <f t="shared" ref="AO25" si="14">IF(AL25&gt;=0.285,"達成","未達成")</f>
        <v>#DIV/0!</v>
      </c>
    </row>
    <row r="26" spans="2:41" ht="14.1" customHeight="1" x14ac:dyDescent="0.15">
      <c r="B26" s="23">
        <f>[1]【情報入力シート】!B31</f>
        <v>0</v>
      </c>
      <c r="C26" s="12" t="s">
        <v>1</v>
      </c>
      <c r="D26" s="127"/>
      <c r="E26" s="64"/>
      <c r="F26" s="64"/>
      <c r="G26" s="53"/>
      <c r="H26" s="53"/>
      <c r="I26" s="53"/>
      <c r="J26" s="53"/>
      <c r="K26" s="53"/>
      <c r="L26" s="64"/>
      <c r="M26" s="64"/>
      <c r="N26" s="53"/>
      <c r="O26" s="53"/>
      <c r="P26" s="53"/>
      <c r="Q26" s="53"/>
      <c r="R26" s="53"/>
      <c r="S26" s="64"/>
      <c r="T26" s="64"/>
      <c r="U26" s="53"/>
      <c r="V26" s="53"/>
      <c r="W26" s="53"/>
      <c r="X26" s="53"/>
      <c r="Y26" s="53"/>
      <c r="Z26" s="64"/>
      <c r="AA26" s="64"/>
      <c r="AB26" s="53"/>
      <c r="AC26" s="53"/>
      <c r="AD26" s="53"/>
      <c r="AE26" s="53"/>
      <c r="AF26" s="53"/>
      <c r="AG26" s="64"/>
      <c r="AH26" s="64"/>
      <c r="AI26" s="53"/>
      <c r="AJ26" s="129"/>
      <c r="AK26" s="131"/>
      <c r="AL26" s="132"/>
      <c r="AM26" s="134"/>
      <c r="AN26" s="135"/>
      <c r="AO26" s="124"/>
    </row>
    <row r="27" spans="2:41" ht="14.1" customHeight="1" x14ac:dyDescent="0.15">
      <c r="B27" s="24">
        <f>[1]【情報入力シート】!B32</f>
        <v>0</v>
      </c>
      <c r="C27" s="13"/>
      <c r="D27" s="136"/>
      <c r="E27" s="93"/>
      <c r="F27" s="93"/>
      <c r="G27" s="107"/>
      <c r="H27" s="107"/>
      <c r="I27" s="107"/>
      <c r="J27" s="107"/>
      <c r="K27" s="107"/>
      <c r="L27" s="93"/>
      <c r="M27" s="93"/>
      <c r="N27" s="107"/>
      <c r="O27" s="107"/>
      <c r="P27" s="107"/>
      <c r="Q27" s="107"/>
      <c r="R27" s="107"/>
      <c r="S27" s="93"/>
      <c r="T27" s="93"/>
      <c r="U27" s="107"/>
      <c r="V27" s="107"/>
      <c r="W27" s="107"/>
      <c r="X27" s="107"/>
      <c r="Y27" s="107"/>
      <c r="Z27" s="93"/>
      <c r="AA27" s="93"/>
      <c r="AB27" s="107"/>
      <c r="AC27" s="107"/>
      <c r="AD27" s="107"/>
      <c r="AE27" s="107"/>
      <c r="AF27" s="107"/>
      <c r="AG27" s="93"/>
      <c r="AH27" s="93"/>
      <c r="AI27" s="107"/>
      <c r="AJ27" s="130"/>
      <c r="AK27" s="131"/>
      <c r="AL27" s="133"/>
      <c r="AM27" s="134"/>
      <c r="AN27" s="135"/>
      <c r="AO27" s="125"/>
    </row>
    <row r="28" spans="2:41" ht="14.1" customHeight="1" x14ac:dyDescent="0.15">
      <c r="B28" s="22">
        <f>[1]【情報入力シート】!B33</f>
        <v>0</v>
      </c>
      <c r="C28" s="14" t="str">
        <f>[1]【情報入力シート】!$C$3&amp;"従事"</f>
        <v>○○○○○○新築工事従事</v>
      </c>
      <c r="D28" s="126"/>
      <c r="E28" s="103"/>
      <c r="F28" s="103"/>
      <c r="G28" s="106"/>
      <c r="H28" s="106"/>
      <c r="I28" s="106"/>
      <c r="J28" s="106"/>
      <c r="K28" s="106"/>
      <c r="L28" s="103"/>
      <c r="M28" s="103"/>
      <c r="N28" s="106"/>
      <c r="O28" s="106"/>
      <c r="P28" s="106"/>
      <c r="Q28" s="106"/>
      <c r="R28" s="106"/>
      <c r="S28" s="103"/>
      <c r="T28" s="103"/>
      <c r="U28" s="106"/>
      <c r="V28" s="106"/>
      <c r="W28" s="106"/>
      <c r="X28" s="106"/>
      <c r="Y28" s="106"/>
      <c r="Z28" s="103"/>
      <c r="AA28" s="103"/>
      <c r="AB28" s="106"/>
      <c r="AC28" s="106"/>
      <c r="AD28" s="106"/>
      <c r="AE28" s="106"/>
      <c r="AF28" s="106"/>
      <c r="AG28" s="103"/>
      <c r="AH28" s="103"/>
      <c r="AI28" s="106"/>
      <c r="AJ28" s="129">
        <f t="shared" ref="AJ28" si="15">COUNTIF(E28:AI30,"休")</f>
        <v>0</v>
      </c>
      <c r="AK28" s="131">
        <f t="shared" ref="AK28" si="16">COUNTA(E28:AI30)</f>
        <v>0</v>
      </c>
      <c r="AL28" s="132" t="e">
        <f t="shared" ref="AL28" si="17">AJ28/AK28</f>
        <v>#DIV/0!</v>
      </c>
      <c r="AM28" s="134" t="e">
        <f t="shared" ref="AM28" si="18">IF(AL28&gt;=0.214,"達成","未達成")</f>
        <v>#DIV/0!</v>
      </c>
      <c r="AN28" s="135" t="e">
        <f t="shared" ref="AN28" si="19">IF(AL28&gt;=0.25,"達成","未達成")</f>
        <v>#DIV/0!</v>
      </c>
      <c r="AO28" s="124" t="e">
        <f t="shared" ref="AO28" si="20">IF(AL28&gt;=0.285,"達成","未達成")</f>
        <v>#DIV/0!</v>
      </c>
    </row>
    <row r="29" spans="2:41" ht="14.1" customHeight="1" x14ac:dyDescent="0.15">
      <c r="B29" s="23">
        <f>[1]【情報入力シート】!B34</f>
        <v>0</v>
      </c>
      <c r="C29" s="12" t="s">
        <v>1</v>
      </c>
      <c r="D29" s="127"/>
      <c r="E29" s="64"/>
      <c r="F29" s="64"/>
      <c r="G29" s="53"/>
      <c r="H29" s="53"/>
      <c r="I29" s="53"/>
      <c r="J29" s="53"/>
      <c r="K29" s="53"/>
      <c r="L29" s="64"/>
      <c r="M29" s="64"/>
      <c r="N29" s="53"/>
      <c r="O29" s="53"/>
      <c r="P29" s="53"/>
      <c r="Q29" s="53"/>
      <c r="R29" s="53"/>
      <c r="S29" s="64"/>
      <c r="T29" s="64"/>
      <c r="U29" s="53"/>
      <c r="V29" s="53"/>
      <c r="W29" s="53"/>
      <c r="X29" s="53"/>
      <c r="Y29" s="53"/>
      <c r="Z29" s="64"/>
      <c r="AA29" s="64"/>
      <c r="AB29" s="53"/>
      <c r="AC29" s="53"/>
      <c r="AD29" s="53"/>
      <c r="AE29" s="53"/>
      <c r="AF29" s="53"/>
      <c r="AG29" s="64"/>
      <c r="AH29" s="64"/>
      <c r="AI29" s="53"/>
      <c r="AJ29" s="129"/>
      <c r="AK29" s="131"/>
      <c r="AL29" s="132"/>
      <c r="AM29" s="134"/>
      <c r="AN29" s="135"/>
      <c r="AO29" s="124"/>
    </row>
    <row r="30" spans="2:41" ht="14.1" customHeight="1" x14ac:dyDescent="0.15">
      <c r="B30" s="24">
        <f>[1]【情報入力シート】!B35</f>
        <v>0</v>
      </c>
      <c r="C30" s="13"/>
      <c r="D30" s="136"/>
      <c r="E30" s="93"/>
      <c r="F30" s="93"/>
      <c r="G30" s="107"/>
      <c r="H30" s="107"/>
      <c r="I30" s="107"/>
      <c r="J30" s="107"/>
      <c r="K30" s="107"/>
      <c r="L30" s="93"/>
      <c r="M30" s="93"/>
      <c r="N30" s="107"/>
      <c r="O30" s="107"/>
      <c r="P30" s="107"/>
      <c r="Q30" s="107"/>
      <c r="R30" s="107"/>
      <c r="S30" s="93"/>
      <c r="T30" s="93"/>
      <c r="U30" s="107"/>
      <c r="V30" s="107"/>
      <c r="W30" s="107"/>
      <c r="X30" s="107"/>
      <c r="Y30" s="107"/>
      <c r="Z30" s="93"/>
      <c r="AA30" s="93"/>
      <c r="AB30" s="107"/>
      <c r="AC30" s="107"/>
      <c r="AD30" s="107"/>
      <c r="AE30" s="107"/>
      <c r="AF30" s="107"/>
      <c r="AG30" s="93"/>
      <c r="AH30" s="93"/>
      <c r="AI30" s="107"/>
      <c r="AJ30" s="130"/>
      <c r="AK30" s="131"/>
      <c r="AL30" s="133"/>
      <c r="AM30" s="134"/>
      <c r="AN30" s="135"/>
      <c r="AO30" s="125"/>
    </row>
    <row r="31" spans="2:41" ht="14.1" customHeight="1" x14ac:dyDescent="0.15">
      <c r="B31" s="22">
        <f>[1]【情報入力シート】!B36</f>
        <v>0</v>
      </c>
      <c r="C31" s="14" t="str">
        <f>[1]【情報入力シート】!$C$3&amp;"従事"</f>
        <v>○○○○○○新築工事従事</v>
      </c>
      <c r="D31" s="126"/>
      <c r="E31" s="103"/>
      <c r="F31" s="103"/>
      <c r="G31" s="106"/>
      <c r="H31" s="106"/>
      <c r="I31" s="106"/>
      <c r="J31" s="106"/>
      <c r="K31" s="106"/>
      <c r="L31" s="103"/>
      <c r="M31" s="103"/>
      <c r="N31" s="106"/>
      <c r="O31" s="106"/>
      <c r="P31" s="106"/>
      <c r="Q31" s="106"/>
      <c r="R31" s="106"/>
      <c r="S31" s="103"/>
      <c r="T31" s="103"/>
      <c r="U31" s="106"/>
      <c r="V31" s="106"/>
      <c r="W31" s="106"/>
      <c r="X31" s="106"/>
      <c r="Y31" s="106"/>
      <c r="Z31" s="103"/>
      <c r="AA31" s="103"/>
      <c r="AB31" s="106"/>
      <c r="AC31" s="106"/>
      <c r="AD31" s="106"/>
      <c r="AE31" s="106"/>
      <c r="AF31" s="106"/>
      <c r="AG31" s="103"/>
      <c r="AH31" s="103"/>
      <c r="AI31" s="106"/>
      <c r="AJ31" s="129">
        <f t="shared" ref="AJ31" si="21">COUNTIF(E31:AI33,"休")</f>
        <v>0</v>
      </c>
      <c r="AK31" s="131">
        <f t="shared" ref="AK31" si="22">COUNTA(E31:AI33)</f>
        <v>0</v>
      </c>
      <c r="AL31" s="132" t="e">
        <f t="shared" ref="AL31" si="23">AJ31/AK31</f>
        <v>#DIV/0!</v>
      </c>
      <c r="AM31" s="134" t="e">
        <f t="shared" ref="AM31" si="24">IF(AL31&gt;=0.214,"達成","未達成")</f>
        <v>#DIV/0!</v>
      </c>
      <c r="AN31" s="135" t="e">
        <f t="shared" ref="AN31" si="25">IF(AL31&gt;=0.25,"達成","未達成")</f>
        <v>#DIV/0!</v>
      </c>
      <c r="AO31" s="124" t="e">
        <f t="shared" ref="AO31" si="26">IF(AL31&gt;=0.285,"達成","未達成")</f>
        <v>#DIV/0!</v>
      </c>
    </row>
    <row r="32" spans="2:41" ht="14.1" customHeight="1" x14ac:dyDescent="0.15">
      <c r="B32" s="23">
        <f>[1]【情報入力シート】!B37</f>
        <v>0</v>
      </c>
      <c r="C32" s="12" t="s">
        <v>1</v>
      </c>
      <c r="D32" s="127"/>
      <c r="E32" s="64"/>
      <c r="F32" s="64"/>
      <c r="G32" s="53"/>
      <c r="H32" s="53"/>
      <c r="I32" s="53"/>
      <c r="J32" s="53"/>
      <c r="K32" s="53"/>
      <c r="L32" s="64"/>
      <c r="M32" s="64"/>
      <c r="N32" s="53"/>
      <c r="O32" s="53"/>
      <c r="P32" s="53"/>
      <c r="Q32" s="53"/>
      <c r="R32" s="53"/>
      <c r="S32" s="64"/>
      <c r="T32" s="64"/>
      <c r="U32" s="53"/>
      <c r="V32" s="53"/>
      <c r="W32" s="53"/>
      <c r="X32" s="53"/>
      <c r="Y32" s="53"/>
      <c r="Z32" s="64"/>
      <c r="AA32" s="64"/>
      <c r="AB32" s="53"/>
      <c r="AC32" s="53"/>
      <c r="AD32" s="53"/>
      <c r="AE32" s="53"/>
      <c r="AF32" s="53"/>
      <c r="AG32" s="64"/>
      <c r="AH32" s="64"/>
      <c r="AI32" s="53"/>
      <c r="AJ32" s="129"/>
      <c r="AK32" s="131"/>
      <c r="AL32" s="132"/>
      <c r="AM32" s="134"/>
      <c r="AN32" s="135"/>
      <c r="AO32" s="124"/>
    </row>
    <row r="33" spans="2:41" ht="14.1" customHeight="1" x14ac:dyDescent="0.15">
      <c r="B33" s="24">
        <f>[1]【情報入力シート】!B38</f>
        <v>0</v>
      </c>
      <c r="C33" s="13"/>
      <c r="D33" s="136"/>
      <c r="E33" s="93"/>
      <c r="F33" s="93"/>
      <c r="G33" s="107"/>
      <c r="H33" s="107"/>
      <c r="I33" s="107"/>
      <c r="J33" s="107"/>
      <c r="K33" s="107"/>
      <c r="L33" s="93"/>
      <c r="M33" s="93"/>
      <c r="N33" s="107"/>
      <c r="O33" s="107"/>
      <c r="P33" s="107"/>
      <c r="Q33" s="107"/>
      <c r="R33" s="107"/>
      <c r="S33" s="93"/>
      <c r="T33" s="93"/>
      <c r="U33" s="107"/>
      <c r="V33" s="107"/>
      <c r="W33" s="107"/>
      <c r="X33" s="107"/>
      <c r="Y33" s="107"/>
      <c r="Z33" s="93"/>
      <c r="AA33" s="93"/>
      <c r="AB33" s="107"/>
      <c r="AC33" s="107"/>
      <c r="AD33" s="107"/>
      <c r="AE33" s="107"/>
      <c r="AF33" s="107"/>
      <c r="AG33" s="93"/>
      <c r="AH33" s="93"/>
      <c r="AI33" s="107"/>
      <c r="AJ33" s="130"/>
      <c r="AK33" s="131"/>
      <c r="AL33" s="133"/>
      <c r="AM33" s="134"/>
      <c r="AN33" s="135"/>
      <c r="AO33" s="125"/>
    </row>
    <row r="34" spans="2:41" ht="14.1" customHeight="1" x14ac:dyDescent="0.15">
      <c r="B34" s="22">
        <f>[1]【情報入力シート】!B39</f>
        <v>0</v>
      </c>
      <c r="C34" s="14" t="str">
        <f>[1]【情報入力シート】!$C$3&amp;"従事"</f>
        <v>○○○○○○新築工事従事</v>
      </c>
      <c r="D34" s="126"/>
      <c r="E34" s="103"/>
      <c r="F34" s="103"/>
      <c r="G34" s="106"/>
      <c r="H34" s="106"/>
      <c r="I34" s="106"/>
      <c r="J34" s="106"/>
      <c r="K34" s="106"/>
      <c r="L34" s="103"/>
      <c r="M34" s="103"/>
      <c r="N34" s="106"/>
      <c r="O34" s="106"/>
      <c r="P34" s="106"/>
      <c r="Q34" s="106"/>
      <c r="R34" s="106"/>
      <c r="S34" s="103"/>
      <c r="T34" s="103"/>
      <c r="U34" s="106"/>
      <c r="V34" s="106"/>
      <c r="W34" s="106"/>
      <c r="X34" s="106"/>
      <c r="Y34" s="106"/>
      <c r="Z34" s="103"/>
      <c r="AA34" s="103"/>
      <c r="AB34" s="106"/>
      <c r="AC34" s="106"/>
      <c r="AD34" s="106"/>
      <c r="AE34" s="106"/>
      <c r="AF34" s="106"/>
      <c r="AG34" s="103"/>
      <c r="AH34" s="103"/>
      <c r="AI34" s="106"/>
      <c r="AJ34" s="129">
        <f t="shared" ref="AJ34" si="27">COUNTIF(E34:AI36,"休")</f>
        <v>0</v>
      </c>
      <c r="AK34" s="131">
        <f t="shared" ref="AK34" si="28">COUNTA(E34:AI36)</f>
        <v>0</v>
      </c>
      <c r="AL34" s="132" t="e">
        <f t="shared" ref="AL34" si="29">AJ34/AK34</f>
        <v>#DIV/0!</v>
      </c>
      <c r="AM34" s="134" t="e">
        <f t="shared" ref="AM34" si="30">IF(AL34&gt;=0.214,"達成","未達成")</f>
        <v>#DIV/0!</v>
      </c>
      <c r="AN34" s="135" t="e">
        <f t="shared" ref="AN34" si="31">IF(AL34&gt;=0.25,"達成","未達成")</f>
        <v>#DIV/0!</v>
      </c>
      <c r="AO34" s="124" t="e">
        <f t="shared" ref="AO34" si="32">IF(AL34&gt;=0.285,"達成","未達成")</f>
        <v>#DIV/0!</v>
      </c>
    </row>
    <row r="35" spans="2:41" ht="14.1" customHeight="1" x14ac:dyDescent="0.15">
      <c r="B35" s="23">
        <f>[1]【情報入力シート】!B40</f>
        <v>0</v>
      </c>
      <c r="C35" s="12" t="s">
        <v>1</v>
      </c>
      <c r="D35" s="127"/>
      <c r="E35" s="64"/>
      <c r="F35" s="64"/>
      <c r="G35" s="53"/>
      <c r="H35" s="53"/>
      <c r="I35" s="53"/>
      <c r="J35" s="53"/>
      <c r="K35" s="53"/>
      <c r="L35" s="64"/>
      <c r="M35" s="64"/>
      <c r="N35" s="53"/>
      <c r="O35" s="53"/>
      <c r="P35" s="53"/>
      <c r="Q35" s="53"/>
      <c r="R35" s="53"/>
      <c r="S35" s="64"/>
      <c r="T35" s="64"/>
      <c r="U35" s="53"/>
      <c r="V35" s="53"/>
      <c r="W35" s="53"/>
      <c r="X35" s="53"/>
      <c r="Y35" s="53"/>
      <c r="Z35" s="64"/>
      <c r="AA35" s="64"/>
      <c r="AB35" s="53"/>
      <c r="AC35" s="53"/>
      <c r="AD35" s="53"/>
      <c r="AE35" s="53"/>
      <c r="AF35" s="53"/>
      <c r="AG35" s="64"/>
      <c r="AH35" s="64"/>
      <c r="AI35" s="53"/>
      <c r="AJ35" s="129"/>
      <c r="AK35" s="131"/>
      <c r="AL35" s="132"/>
      <c r="AM35" s="134"/>
      <c r="AN35" s="135"/>
      <c r="AO35" s="124"/>
    </row>
    <row r="36" spans="2:41" ht="14.1" customHeight="1" x14ac:dyDescent="0.15">
      <c r="B36" s="24">
        <f>[1]【情報入力シート】!B41</f>
        <v>0</v>
      </c>
      <c r="C36" s="13"/>
      <c r="D36" s="136"/>
      <c r="E36" s="93"/>
      <c r="F36" s="93"/>
      <c r="G36" s="107"/>
      <c r="H36" s="107"/>
      <c r="I36" s="107"/>
      <c r="J36" s="107"/>
      <c r="K36" s="107"/>
      <c r="L36" s="93"/>
      <c r="M36" s="93"/>
      <c r="N36" s="107"/>
      <c r="O36" s="107"/>
      <c r="P36" s="107"/>
      <c r="Q36" s="107"/>
      <c r="R36" s="107"/>
      <c r="S36" s="93"/>
      <c r="T36" s="93"/>
      <c r="U36" s="107"/>
      <c r="V36" s="107"/>
      <c r="W36" s="107"/>
      <c r="X36" s="107"/>
      <c r="Y36" s="107"/>
      <c r="Z36" s="93"/>
      <c r="AA36" s="93"/>
      <c r="AB36" s="107"/>
      <c r="AC36" s="107"/>
      <c r="AD36" s="107"/>
      <c r="AE36" s="107"/>
      <c r="AF36" s="107"/>
      <c r="AG36" s="93"/>
      <c r="AH36" s="93"/>
      <c r="AI36" s="107"/>
      <c r="AJ36" s="130"/>
      <c r="AK36" s="131"/>
      <c r="AL36" s="133"/>
      <c r="AM36" s="134"/>
      <c r="AN36" s="135"/>
      <c r="AO36" s="125"/>
    </row>
    <row r="37" spans="2:41" ht="14.1" customHeight="1" x14ac:dyDescent="0.15">
      <c r="B37" s="30">
        <f>[1]【情報入力シート】!B42</f>
        <v>0</v>
      </c>
      <c r="C37" s="14" t="str">
        <f>[1]【情報入力シート】!$C$3&amp;"従事"</f>
        <v>○○○○○○新築工事従事</v>
      </c>
      <c r="D37" s="126"/>
      <c r="E37" s="103"/>
      <c r="F37" s="103"/>
      <c r="G37" s="106"/>
      <c r="H37" s="106"/>
      <c r="I37" s="106"/>
      <c r="J37" s="106"/>
      <c r="K37" s="106"/>
      <c r="L37" s="103"/>
      <c r="M37" s="103"/>
      <c r="N37" s="106"/>
      <c r="O37" s="106"/>
      <c r="P37" s="106"/>
      <c r="Q37" s="106"/>
      <c r="R37" s="106"/>
      <c r="S37" s="103"/>
      <c r="T37" s="103"/>
      <c r="U37" s="106"/>
      <c r="V37" s="106"/>
      <c r="W37" s="106"/>
      <c r="X37" s="106"/>
      <c r="Y37" s="106"/>
      <c r="Z37" s="103"/>
      <c r="AA37" s="103"/>
      <c r="AB37" s="106"/>
      <c r="AC37" s="106"/>
      <c r="AD37" s="106"/>
      <c r="AE37" s="106"/>
      <c r="AF37" s="106"/>
      <c r="AG37" s="103"/>
      <c r="AH37" s="103"/>
      <c r="AI37" s="106"/>
      <c r="AJ37" s="129">
        <f t="shared" ref="AJ37" si="33">COUNTIF(E37:AI39,"休")</f>
        <v>0</v>
      </c>
      <c r="AK37" s="131">
        <f t="shared" ref="AK37" si="34">COUNTA(E37:AI39)</f>
        <v>0</v>
      </c>
      <c r="AL37" s="132" t="e">
        <f t="shared" ref="AL37" si="35">AJ37/AK37</f>
        <v>#DIV/0!</v>
      </c>
      <c r="AM37" s="134" t="e">
        <f t="shared" ref="AM37" si="36">IF(AL37&gt;=0.214,"達成","未達成")</f>
        <v>#DIV/0!</v>
      </c>
      <c r="AN37" s="135" t="e">
        <f t="shared" ref="AN37" si="37">IF(AL37&gt;=0.25,"達成","未達成")</f>
        <v>#DIV/0!</v>
      </c>
      <c r="AO37" s="124" t="e">
        <f t="shared" ref="AO37" si="38">IF(AL37&gt;=0.285,"達成","未達成")</f>
        <v>#DIV/0!</v>
      </c>
    </row>
    <row r="38" spans="2:41" ht="14.1" customHeight="1" x14ac:dyDescent="0.15">
      <c r="B38" s="29">
        <f>[1]【情報入力シート】!B43</f>
        <v>0</v>
      </c>
      <c r="C38" s="12" t="s">
        <v>1</v>
      </c>
      <c r="D38" s="127"/>
      <c r="E38" s="64"/>
      <c r="F38" s="64"/>
      <c r="G38" s="53"/>
      <c r="H38" s="53"/>
      <c r="I38" s="53"/>
      <c r="J38" s="53"/>
      <c r="K38" s="53"/>
      <c r="L38" s="64"/>
      <c r="M38" s="64"/>
      <c r="N38" s="53"/>
      <c r="O38" s="53"/>
      <c r="P38" s="53"/>
      <c r="Q38" s="53"/>
      <c r="R38" s="53"/>
      <c r="S38" s="64"/>
      <c r="T38" s="64"/>
      <c r="U38" s="53"/>
      <c r="V38" s="53"/>
      <c r="W38" s="53"/>
      <c r="X38" s="53"/>
      <c r="Y38" s="53"/>
      <c r="Z38" s="64"/>
      <c r="AA38" s="64"/>
      <c r="AB38" s="53"/>
      <c r="AC38" s="53"/>
      <c r="AD38" s="53"/>
      <c r="AE38" s="53"/>
      <c r="AF38" s="53"/>
      <c r="AG38" s="64"/>
      <c r="AH38" s="64"/>
      <c r="AI38" s="53"/>
      <c r="AJ38" s="129"/>
      <c r="AK38" s="131"/>
      <c r="AL38" s="132"/>
      <c r="AM38" s="134"/>
      <c r="AN38" s="135"/>
      <c r="AO38" s="124"/>
    </row>
    <row r="39" spans="2:41" ht="14.1" customHeight="1" thickBot="1" x14ac:dyDescent="0.2">
      <c r="B39" s="31">
        <f>[1]【情報入力シート】!B44</f>
        <v>0</v>
      </c>
      <c r="C39" s="26"/>
      <c r="D39" s="128"/>
      <c r="E39" s="104"/>
      <c r="F39" s="104"/>
      <c r="G39" s="108"/>
      <c r="H39" s="108"/>
      <c r="I39" s="108"/>
      <c r="J39" s="108"/>
      <c r="K39" s="108"/>
      <c r="L39" s="104"/>
      <c r="M39" s="104"/>
      <c r="N39" s="108"/>
      <c r="O39" s="108"/>
      <c r="P39" s="108"/>
      <c r="Q39" s="108"/>
      <c r="R39" s="108"/>
      <c r="S39" s="104"/>
      <c r="T39" s="104"/>
      <c r="U39" s="108"/>
      <c r="V39" s="108"/>
      <c r="W39" s="108"/>
      <c r="X39" s="108"/>
      <c r="Y39" s="108"/>
      <c r="Z39" s="104"/>
      <c r="AA39" s="104"/>
      <c r="AB39" s="108"/>
      <c r="AC39" s="108"/>
      <c r="AD39" s="108"/>
      <c r="AE39" s="108"/>
      <c r="AF39" s="108"/>
      <c r="AG39" s="104"/>
      <c r="AH39" s="104"/>
      <c r="AI39" s="108"/>
      <c r="AJ39" s="130"/>
      <c r="AK39" s="131"/>
      <c r="AL39" s="133"/>
      <c r="AM39" s="134"/>
      <c r="AN39" s="135"/>
      <c r="AO39" s="125"/>
    </row>
    <row r="40" spans="2:41" ht="21" customHeight="1" thickBot="1" x14ac:dyDescent="0.2">
      <c r="B40" s="110" t="s">
        <v>81</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1"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15"/>
      <c r="AN41" s="116"/>
      <c r="AO41" s="117"/>
    </row>
    <row r="42" spans="2:41"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20"/>
      <c r="AN42" s="121"/>
      <c r="AO42" s="122"/>
    </row>
    <row r="43" spans="2:41" ht="20.100000000000001" customHeight="1" x14ac:dyDescent="0.15">
      <c r="AJ43" s="123" t="s">
        <v>3</v>
      </c>
      <c r="AK43" s="123"/>
      <c r="AL43" s="123"/>
      <c r="AM43" s="123"/>
      <c r="AN43" s="123"/>
      <c r="AO43" s="123"/>
    </row>
  </sheetData>
  <mergeCells count="91">
    <mergeCell ref="B7:B9"/>
    <mergeCell ref="C7:C9"/>
    <mergeCell ref="D7:D9"/>
    <mergeCell ref="E7:O7"/>
    <mergeCell ref="P7:AI7"/>
    <mergeCell ref="B3:C3"/>
    <mergeCell ref="E3:AI4"/>
    <mergeCell ref="AJ3:AM5"/>
    <mergeCell ref="AO3:AO5"/>
    <mergeCell ref="B4:C4"/>
    <mergeCell ref="AJ7:AJ9"/>
    <mergeCell ref="AK7:AK9"/>
    <mergeCell ref="AL7:AL9"/>
    <mergeCell ref="AM7:AO7"/>
    <mergeCell ref="AM8:AO8"/>
    <mergeCell ref="AN10:AN12"/>
    <mergeCell ref="AO10:AO12"/>
    <mergeCell ref="D13:D15"/>
    <mergeCell ref="AJ13:AJ15"/>
    <mergeCell ref="AK13:AK15"/>
    <mergeCell ref="AL13:AL15"/>
    <mergeCell ref="AM13:AM15"/>
    <mergeCell ref="AN13:AN15"/>
    <mergeCell ref="AO13:AO15"/>
    <mergeCell ref="D10:D12"/>
    <mergeCell ref="AJ10:AJ12"/>
    <mergeCell ref="AK10:AK12"/>
    <mergeCell ref="AL10:AL12"/>
    <mergeCell ref="AM10:AM12"/>
    <mergeCell ref="AO16:AO18"/>
    <mergeCell ref="D19:D21"/>
    <mergeCell ref="AJ19:AJ21"/>
    <mergeCell ref="AK19:AK21"/>
    <mergeCell ref="AL19:AL21"/>
    <mergeCell ref="AM19:AM21"/>
    <mergeCell ref="AN19:AN21"/>
    <mergeCell ref="AO19:AO21"/>
    <mergeCell ref="D16:D18"/>
    <mergeCell ref="AJ16:AJ18"/>
    <mergeCell ref="AK16:AK18"/>
    <mergeCell ref="AL16:AL18"/>
    <mergeCell ref="AM16:AM18"/>
    <mergeCell ref="AN16:AN18"/>
    <mergeCell ref="AO22:AO24"/>
    <mergeCell ref="D25:D27"/>
    <mergeCell ref="AJ25:AJ27"/>
    <mergeCell ref="AK25:AK27"/>
    <mergeCell ref="AL25:AL27"/>
    <mergeCell ref="AM25:AM27"/>
    <mergeCell ref="AN25:AN27"/>
    <mergeCell ref="AO25:AO27"/>
    <mergeCell ref="D22:D24"/>
    <mergeCell ref="AJ22:AJ24"/>
    <mergeCell ref="AK22:AK24"/>
    <mergeCell ref="AL22:AL24"/>
    <mergeCell ref="AM22:AM24"/>
    <mergeCell ref="AN22:AN24"/>
    <mergeCell ref="AO28:AO30"/>
    <mergeCell ref="D31:D33"/>
    <mergeCell ref="AJ31:AJ33"/>
    <mergeCell ref="AK31:AK33"/>
    <mergeCell ref="AL31:AL33"/>
    <mergeCell ref="AM31:AM33"/>
    <mergeCell ref="AN31:AN33"/>
    <mergeCell ref="AO31:AO33"/>
    <mergeCell ref="D28:D30"/>
    <mergeCell ref="AJ28:AJ30"/>
    <mergeCell ref="AK28:AK30"/>
    <mergeCell ref="AL28:AL30"/>
    <mergeCell ref="AM28:AM30"/>
    <mergeCell ref="AN28:AN30"/>
    <mergeCell ref="AJ43:AO43"/>
    <mergeCell ref="AO34:AO36"/>
    <mergeCell ref="D37:D39"/>
    <mergeCell ref="AJ37:AJ39"/>
    <mergeCell ref="AK37:AK39"/>
    <mergeCell ref="AL37:AL39"/>
    <mergeCell ref="AM37:AM39"/>
    <mergeCell ref="AN37:AN39"/>
    <mergeCell ref="AO37:AO39"/>
    <mergeCell ref="D34:D36"/>
    <mergeCell ref="AJ34:AJ36"/>
    <mergeCell ref="AK34:AK36"/>
    <mergeCell ref="AL34:AL36"/>
    <mergeCell ref="AM34:AM36"/>
    <mergeCell ref="AN34:AN36"/>
    <mergeCell ref="B40:AI42"/>
    <mergeCell ref="AJ41:AL41"/>
    <mergeCell ref="AM41:AO41"/>
    <mergeCell ref="AJ42:AL42"/>
    <mergeCell ref="AM42:AO42"/>
  </mergeCells>
  <phoneticPr fontId="2"/>
  <conditionalFormatting sqref="AO10 AO40">
    <cfRule type="containsText" dxfId="141" priority="12" operator="containsText" text="未達成">
      <formula>NOT(ISERROR(SEARCH("未達成",AO10)))</formula>
    </cfRule>
  </conditionalFormatting>
  <conditionalFormatting sqref="AO13">
    <cfRule type="containsText" dxfId="140" priority="11" operator="containsText" text="未達成">
      <formula>NOT(ISERROR(SEARCH("未達成",AO13)))</formula>
    </cfRule>
  </conditionalFormatting>
  <conditionalFormatting sqref="AO16">
    <cfRule type="containsText" dxfId="139" priority="10" operator="containsText" text="未達成">
      <formula>NOT(ISERROR(SEARCH("未達成",AO16)))</formula>
    </cfRule>
  </conditionalFormatting>
  <conditionalFormatting sqref="AO19">
    <cfRule type="containsText" dxfId="138" priority="9" operator="containsText" text="未達成">
      <formula>NOT(ISERROR(SEARCH("未達成",AO19)))</formula>
    </cfRule>
  </conditionalFormatting>
  <conditionalFormatting sqref="AO22">
    <cfRule type="containsText" dxfId="137" priority="8" operator="containsText" text="未達成">
      <formula>NOT(ISERROR(SEARCH("未達成",AO22)))</formula>
    </cfRule>
  </conditionalFormatting>
  <conditionalFormatting sqref="AN40 AN10 AN13 AN16 AN19 AN22">
    <cfRule type="containsText" dxfId="136" priority="7" operator="containsText" text="未達成">
      <formula>NOT(ISERROR(SEARCH("未達成",AN10)))</formula>
    </cfRule>
  </conditionalFormatting>
  <conditionalFormatting sqref="AM40">
    <cfRule type="containsText" dxfId="135" priority="6" operator="containsText" text="未達成">
      <formula>NOT(ISERROR(SEARCH("未達成",AM40)))</formula>
    </cfRule>
  </conditionalFormatting>
  <conditionalFormatting sqref="AM13 AM16 AM19 AM22">
    <cfRule type="containsText" dxfId="134" priority="5" operator="containsText" text="未達成">
      <formula>NOT(ISERROR(SEARCH("未達成",AM13)))</formula>
    </cfRule>
  </conditionalFormatting>
  <conditionalFormatting sqref="AM10">
    <cfRule type="containsText" dxfId="133" priority="4" operator="containsText" text="未達成">
      <formula>NOT(ISERROR(SEARCH("未達成",AM10)))</formula>
    </cfRule>
  </conditionalFormatting>
  <conditionalFormatting sqref="AM25 AM28 AM31 AM34 AM37">
    <cfRule type="containsText" dxfId="132" priority="1" operator="containsText" text="未達成">
      <formula>NOT(ISERROR(SEARCH("未達成",AM25)))</formula>
    </cfRule>
  </conditionalFormatting>
  <conditionalFormatting sqref="AO25 AO28 AO31 AO34 AO37">
    <cfRule type="containsText" dxfId="131" priority="3" operator="containsText" text="未達成">
      <formula>NOT(ISERROR(SEARCH("未達成",AO25)))</formula>
    </cfRule>
  </conditionalFormatting>
  <conditionalFormatting sqref="AN25 AN28 AN31 AN34 AN37">
    <cfRule type="containsText" dxfId="130" priority="2" operator="containsText" text="未達成">
      <formula>NOT(ISERROR(SEARCH("未達成",AN25)))</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3" orientation="landscape" errors="dash"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AO43"/>
  <sheetViews>
    <sheetView showGridLines="0" showZeros="0" view="pageBreakPreview" zoomScale="85" zoomScaleNormal="13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625" style="1" customWidth="1"/>
    <col min="44" max="16384" width="9" style="1"/>
  </cols>
  <sheetData>
    <row r="1" spans="2:41" ht="5.0999999999999996" customHeight="1" x14ac:dyDescent="0.15">
      <c r="I1" s="58"/>
      <c r="J1" s="58"/>
      <c r="K1" s="58"/>
      <c r="L1" s="58"/>
      <c r="M1" s="58"/>
    </row>
    <row r="2" spans="2:41" ht="15" customHeight="1" x14ac:dyDescent="0.15">
      <c r="B2" s="8" t="s">
        <v>5</v>
      </c>
      <c r="H2" s="1"/>
      <c r="I2" s="58"/>
      <c r="J2" s="58"/>
      <c r="K2" s="58"/>
      <c r="L2" s="58"/>
      <c r="M2" s="58"/>
      <c r="N2" s="1"/>
      <c r="O2" s="1"/>
      <c r="P2" s="1"/>
      <c r="Q2" s="1"/>
      <c r="R2" s="1"/>
      <c r="AJ2" s="3"/>
      <c r="AK2" s="3"/>
      <c r="AL2" s="4"/>
      <c r="AM2" s="4"/>
      <c r="AN2" s="4"/>
      <c r="AO2" s="4"/>
    </row>
    <row r="3" spans="2:41" ht="15" customHeight="1" x14ac:dyDescent="0.15">
      <c r="B3" s="157" t="str">
        <f>[1]【情報入力シート】!C3&amp;"事務所"</f>
        <v>○○○○○○新築工事事務所</v>
      </c>
      <c r="C3" s="157"/>
      <c r="D3" s="27"/>
      <c r="E3" s="158" t="str">
        <f>VALUE(IF(COUNTBLANK(F7:AI7)=30,MONTH(E7),MONTH(MAX(F7:AI7))))&amp;" 月 度 出 勤 簿"</f>
        <v>5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9" t="str">
        <f>[1]【情報入力シート】!C5</f>
        <v>〇〇工業（株）</v>
      </c>
      <c r="AK3" s="160"/>
      <c r="AL3" s="160"/>
      <c r="AM3" s="160"/>
      <c r="AN3" s="98"/>
      <c r="AO3" s="165" t="s">
        <v>80</v>
      </c>
    </row>
    <row r="4" spans="2:41" ht="15" customHeight="1" x14ac:dyDescent="0.15">
      <c r="B4" s="168" t="str">
        <f>[1]【情報入力シート】!C4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c r="AK4" s="162"/>
      <c r="AL4" s="162"/>
      <c r="AM4" s="162"/>
      <c r="AN4" s="99"/>
      <c r="AO4" s="166"/>
    </row>
    <row r="5" spans="2:41"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64"/>
      <c r="AL5" s="164"/>
      <c r="AM5" s="164"/>
      <c r="AN5" s="100"/>
      <c r="AO5" s="167"/>
    </row>
    <row r="6" spans="2:41" ht="15" customHeight="1" thickBot="1" x14ac:dyDescent="0.2">
      <c r="B6" s="7" t="s">
        <v>14</v>
      </c>
    </row>
    <row r="7" spans="2:41" ht="14.1" customHeight="1" x14ac:dyDescent="0.15">
      <c r="B7" s="169" t="s">
        <v>10</v>
      </c>
      <c r="C7" s="172" t="s">
        <v>0</v>
      </c>
      <c r="D7" s="172" t="s">
        <v>2</v>
      </c>
      <c r="E7" s="175">
        <f>E8</f>
        <v>43942</v>
      </c>
      <c r="F7" s="176"/>
      <c r="G7" s="176"/>
      <c r="H7" s="176"/>
      <c r="I7" s="176"/>
      <c r="J7" s="176"/>
      <c r="K7" s="176"/>
      <c r="L7" s="176"/>
      <c r="M7" s="176"/>
      <c r="N7" s="177"/>
      <c r="O7" s="175">
        <f t="shared" ref="O7" si="0">IF(O8="","",IF(MONTH(O8)=MONTH(N8),"",O8))</f>
        <v>43952</v>
      </c>
      <c r="P7" s="176"/>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1" ht="14.1" customHeight="1" x14ac:dyDescent="0.15">
      <c r="B8" s="170"/>
      <c r="C8" s="173"/>
      <c r="D8" s="173"/>
      <c r="E8" s="50">
        <v>43942</v>
      </c>
      <c r="F8" s="50">
        <f>E8+1</f>
        <v>43943</v>
      </c>
      <c r="G8" s="50">
        <f t="shared" ref="G8:AF8" si="1">F8+1</f>
        <v>43944</v>
      </c>
      <c r="H8" s="50">
        <f t="shared" si="1"/>
        <v>43945</v>
      </c>
      <c r="I8" s="61">
        <f t="shared" si="1"/>
        <v>43946</v>
      </c>
      <c r="J8" s="61">
        <f t="shared" si="1"/>
        <v>43947</v>
      </c>
      <c r="K8" s="50">
        <f t="shared" si="1"/>
        <v>43948</v>
      </c>
      <c r="L8" s="50">
        <f t="shared" si="1"/>
        <v>43949</v>
      </c>
      <c r="M8" s="68">
        <f t="shared" si="1"/>
        <v>43950</v>
      </c>
      <c r="N8" s="50">
        <f t="shared" si="1"/>
        <v>43951</v>
      </c>
      <c r="O8" s="57">
        <f t="shared" si="1"/>
        <v>43952</v>
      </c>
      <c r="P8" s="68">
        <f t="shared" si="1"/>
        <v>43953</v>
      </c>
      <c r="Q8" s="61">
        <f t="shared" si="1"/>
        <v>43954</v>
      </c>
      <c r="R8" s="61">
        <f t="shared" si="1"/>
        <v>43955</v>
      </c>
      <c r="S8" s="61">
        <f t="shared" si="1"/>
        <v>43956</v>
      </c>
      <c r="T8" s="61">
        <f t="shared" si="1"/>
        <v>43957</v>
      </c>
      <c r="U8" s="50">
        <f t="shared" si="1"/>
        <v>43958</v>
      </c>
      <c r="V8" s="50">
        <f t="shared" si="1"/>
        <v>43959</v>
      </c>
      <c r="W8" s="61">
        <f t="shared" si="1"/>
        <v>43960</v>
      </c>
      <c r="X8" s="61">
        <f t="shared" si="1"/>
        <v>43961</v>
      </c>
      <c r="Y8" s="50">
        <f t="shared" si="1"/>
        <v>43962</v>
      </c>
      <c r="Z8" s="50">
        <f t="shared" si="1"/>
        <v>43963</v>
      </c>
      <c r="AA8" s="50">
        <f t="shared" si="1"/>
        <v>43964</v>
      </c>
      <c r="AB8" s="50">
        <f t="shared" si="1"/>
        <v>43965</v>
      </c>
      <c r="AC8" s="50">
        <f t="shared" si="1"/>
        <v>43966</v>
      </c>
      <c r="AD8" s="61">
        <f t="shared" si="1"/>
        <v>43967</v>
      </c>
      <c r="AE8" s="61">
        <f t="shared" si="1"/>
        <v>43968</v>
      </c>
      <c r="AF8" s="50">
        <f t="shared" si="1"/>
        <v>43969</v>
      </c>
      <c r="AG8" s="50">
        <f>IF(AF8="","",IF(DAY($E$8)=1,IF(AF8=EOMONTH(DATE(YEAR($E$8),MONTH($E$8)-1,1),1),"",AF8+1),IF(DAY(AF8+1)=DAY($E$8),"",AF8+1)))</f>
        <v>43970</v>
      </c>
      <c r="AH8" s="50">
        <f>IF(AG8="","",IF(DAY($E$8)=1,IF(AG8=EOMONTH(DATE(YEAR($E$8),MONTH($E$8)-1,1),1),"",AG8+1),IF(DAY(AG8+1)=DAY($E$8),"",AG8+1)))</f>
        <v>43971</v>
      </c>
      <c r="AI8" s="50" t="str">
        <f>IF(AH8="","",IF(DAY($E$8)=1,IF(AH8=EOMONTH(DATE(YEAR($E$8),MONTH($E$8)-1,1),1),"",AH8+1),IF(DAY(AH8+1)=DAY($E$8),"",AH8+1)))</f>
        <v/>
      </c>
      <c r="AJ8" s="143"/>
      <c r="AK8" s="143"/>
      <c r="AL8" s="146"/>
      <c r="AM8" s="151" t="str">
        <f>[1]【情報入力シート】!C6</f>
        <v>(4週6閉所で見積)</v>
      </c>
      <c r="AN8" s="152"/>
      <c r="AO8" s="153"/>
    </row>
    <row r="9" spans="2:41" ht="14.1" customHeight="1" thickBot="1" x14ac:dyDescent="0.2">
      <c r="B9" s="171"/>
      <c r="C9" s="174"/>
      <c r="D9" s="174"/>
      <c r="E9" s="51" t="str">
        <f>TEXT(E8,"aaa")</f>
        <v>火</v>
      </c>
      <c r="F9" s="51" t="str">
        <f t="shared" ref="F9:AI9" si="2">TEXT(F8,"aaa")</f>
        <v>水</v>
      </c>
      <c r="G9" s="51" t="str">
        <f t="shared" si="2"/>
        <v>木</v>
      </c>
      <c r="H9" s="51" t="str">
        <f t="shared" si="2"/>
        <v>金</v>
      </c>
      <c r="I9" s="62" t="str">
        <f t="shared" si="2"/>
        <v>土</v>
      </c>
      <c r="J9" s="62" t="str">
        <f t="shared" si="2"/>
        <v>日</v>
      </c>
      <c r="K9" s="51" t="str">
        <f t="shared" si="2"/>
        <v>月</v>
      </c>
      <c r="L9" s="51" t="str">
        <f t="shared" si="2"/>
        <v>火</v>
      </c>
      <c r="M9" s="62" t="str">
        <f t="shared" si="2"/>
        <v>水</v>
      </c>
      <c r="N9" s="51" t="str">
        <f t="shared" si="2"/>
        <v>木</v>
      </c>
      <c r="O9" s="51" t="str">
        <f t="shared" si="2"/>
        <v>金</v>
      </c>
      <c r="P9" s="62" t="str">
        <f t="shared" si="2"/>
        <v>土</v>
      </c>
      <c r="Q9" s="62" t="str">
        <f t="shared" si="2"/>
        <v>日</v>
      </c>
      <c r="R9" s="62" t="str">
        <f t="shared" si="2"/>
        <v>月</v>
      </c>
      <c r="S9" s="62" t="str">
        <f t="shared" si="2"/>
        <v>火</v>
      </c>
      <c r="T9" s="62" t="str">
        <f t="shared" si="2"/>
        <v>水</v>
      </c>
      <c r="U9" s="51" t="str">
        <f t="shared" si="2"/>
        <v>木</v>
      </c>
      <c r="V9" s="51" t="str">
        <f t="shared" si="2"/>
        <v>金</v>
      </c>
      <c r="W9" s="62" t="str">
        <f t="shared" si="2"/>
        <v>土</v>
      </c>
      <c r="X9" s="62" t="str">
        <f t="shared" si="2"/>
        <v>日</v>
      </c>
      <c r="Y9" s="51" t="str">
        <f t="shared" si="2"/>
        <v>月</v>
      </c>
      <c r="Z9" s="51" t="str">
        <f t="shared" si="2"/>
        <v>火</v>
      </c>
      <c r="AA9" s="51" t="str">
        <f t="shared" si="2"/>
        <v>水</v>
      </c>
      <c r="AB9" s="51" t="str">
        <f t="shared" si="2"/>
        <v>木</v>
      </c>
      <c r="AC9" s="51" t="str">
        <f t="shared" si="2"/>
        <v>金</v>
      </c>
      <c r="AD9" s="62" t="str">
        <f t="shared" si="2"/>
        <v>土</v>
      </c>
      <c r="AE9" s="62" t="str">
        <f t="shared" si="2"/>
        <v>日</v>
      </c>
      <c r="AF9" s="51" t="str">
        <f t="shared" si="2"/>
        <v>月</v>
      </c>
      <c r="AG9" s="51" t="str">
        <f t="shared" si="2"/>
        <v>火</v>
      </c>
      <c r="AH9" s="51" t="str">
        <f t="shared" si="2"/>
        <v>水</v>
      </c>
      <c r="AI9" s="51" t="str">
        <f t="shared" si="2"/>
        <v/>
      </c>
      <c r="AJ9" s="144"/>
      <c r="AK9" s="144"/>
      <c r="AL9" s="147"/>
      <c r="AM9" s="9" t="s">
        <v>11</v>
      </c>
      <c r="AN9" s="15" t="s">
        <v>4</v>
      </c>
      <c r="AO9" s="10" t="s">
        <v>9</v>
      </c>
    </row>
    <row r="10" spans="2:41" ht="14.1" customHeight="1" thickTop="1" x14ac:dyDescent="0.15">
      <c r="B10" s="25">
        <f>[1]【情報入力シート】!B15</f>
        <v>0</v>
      </c>
      <c r="C10" s="11" t="str">
        <f>[1]【情報入力シート】!$C$3&amp;"従事"</f>
        <v>○○○○○○新築工事従事</v>
      </c>
      <c r="D10" s="154"/>
      <c r="E10" s="52"/>
      <c r="F10" s="52"/>
      <c r="G10" s="52"/>
      <c r="H10" s="52"/>
      <c r="I10" s="63"/>
      <c r="J10" s="63"/>
      <c r="K10" s="52"/>
      <c r="L10" s="52"/>
      <c r="M10" s="63"/>
      <c r="N10" s="52"/>
      <c r="O10" s="52"/>
      <c r="P10" s="63"/>
      <c r="Q10" s="63"/>
      <c r="R10" s="63"/>
      <c r="S10" s="63"/>
      <c r="T10" s="63"/>
      <c r="U10" s="52"/>
      <c r="V10" s="52"/>
      <c r="W10" s="63"/>
      <c r="X10" s="63"/>
      <c r="Y10" s="52"/>
      <c r="Z10" s="52"/>
      <c r="AA10" s="52"/>
      <c r="AB10" s="52"/>
      <c r="AC10" s="52"/>
      <c r="AD10" s="63"/>
      <c r="AE10" s="63"/>
      <c r="AF10" s="52"/>
      <c r="AG10" s="52"/>
      <c r="AH10" s="52"/>
      <c r="AI10" s="52"/>
      <c r="AJ10" s="155">
        <f>COUNTIF(E10:AI12,"休")</f>
        <v>0</v>
      </c>
      <c r="AK10" s="155">
        <f>COUNTA(E10:AI12)</f>
        <v>0</v>
      </c>
      <c r="AL10" s="156" t="e">
        <f>AJ10/AK10</f>
        <v>#DIV/0!</v>
      </c>
      <c r="AM10" s="134" t="e">
        <f>IF(AL10&gt;=0.214,"達成","未達成")</f>
        <v>#DIV/0!</v>
      </c>
      <c r="AN10" s="139" t="e">
        <f>IF(AL10&gt;=0.25,"達成","未達成")</f>
        <v>#DIV/0!</v>
      </c>
      <c r="AO10" s="141" t="e">
        <f>IF(AL10&gt;=0.285,"達成","未達成")</f>
        <v>#DIV/0!</v>
      </c>
    </row>
    <row r="11" spans="2:41" ht="14.1" customHeight="1" x14ac:dyDescent="0.15">
      <c r="B11" s="23">
        <f>[1]【情報入力シート】!B16</f>
        <v>0</v>
      </c>
      <c r="C11" s="12" t="s">
        <v>1</v>
      </c>
      <c r="D11" s="127"/>
      <c r="E11" s="53"/>
      <c r="F11" s="53"/>
      <c r="G11" s="53"/>
      <c r="H11" s="53"/>
      <c r="I11" s="64"/>
      <c r="J11" s="64"/>
      <c r="K11" s="53"/>
      <c r="L11" s="53"/>
      <c r="M11" s="64"/>
      <c r="N11" s="53"/>
      <c r="O11" s="53"/>
      <c r="P11" s="64"/>
      <c r="Q11" s="64"/>
      <c r="R11" s="64"/>
      <c r="S11" s="64"/>
      <c r="T11" s="64"/>
      <c r="U11" s="53"/>
      <c r="V11" s="53"/>
      <c r="W11" s="64"/>
      <c r="X11" s="64"/>
      <c r="Y11" s="53"/>
      <c r="Z11" s="53"/>
      <c r="AA11" s="53"/>
      <c r="AB11" s="53"/>
      <c r="AC11" s="53"/>
      <c r="AD11" s="64"/>
      <c r="AE11" s="64"/>
      <c r="AF11" s="53"/>
      <c r="AG11" s="53"/>
      <c r="AH11" s="53"/>
      <c r="AI11" s="53"/>
      <c r="AJ11" s="129"/>
      <c r="AK11" s="129"/>
      <c r="AL11" s="132"/>
      <c r="AM11" s="134"/>
      <c r="AN11" s="140"/>
      <c r="AO11" s="124"/>
    </row>
    <row r="12" spans="2:41" ht="14.1" customHeight="1" x14ac:dyDescent="0.15">
      <c r="B12" s="24">
        <f>[1]【情報入力シート】!B17</f>
        <v>0</v>
      </c>
      <c r="C12" s="13"/>
      <c r="D12" s="136"/>
      <c r="E12" s="54"/>
      <c r="F12" s="54"/>
      <c r="G12" s="54"/>
      <c r="H12" s="54"/>
      <c r="I12" s="65"/>
      <c r="J12" s="65"/>
      <c r="K12" s="54"/>
      <c r="L12" s="54"/>
      <c r="M12" s="65"/>
      <c r="N12" s="54"/>
      <c r="O12" s="54"/>
      <c r="P12" s="65"/>
      <c r="Q12" s="65"/>
      <c r="R12" s="65"/>
      <c r="S12" s="65"/>
      <c r="T12" s="65"/>
      <c r="U12" s="54"/>
      <c r="V12" s="54"/>
      <c r="W12" s="65"/>
      <c r="X12" s="65"/>
      <c r="Y12" s="54"/>
      <c r="Z12" s="54"/>
      <c r="AA12" s="54"/>
      <c r="AB12" s="54"/>
      <c r="AC12" s="54"/>
      <c r="AD12" s="65"/>
      <c r="AE12" s="65"/>
      <c r="AF12" s="54"/>
      <c r="AG12" s="54"/>
      <c r="AH12" s="54"/>
      <c r="AI12" s="54"/>
      <c r="AJ12" s="129"/>
      <c r="AK12" s="129"/>
      <c r="AL12" s="132"/>
      <c r="AM12" s="134"/>
      <c r="AN12" s="140"/>
      <c r="AO12" s="124"/>
    </row>
    <row r="13" spans="2:41" ht="14.1" customHeight="1" x14ac:dyDescent="0.15">
      <c r="B13" s="22">
        <f>[1]【情報入力シート】!B18</f>
        <v>0</v>
      </c>
      <c r="C13" s="14" t="str">
        <f>[1]【情報入力シート】!$C$3&amp;"従事"</f>
        <v>○○○○○○新築工事従事</v>
      </c>
      <c r="D13" s="126"/>
      <c r="E13" s="55"/>
      <c r="F13" s="55"/>
      <c r="G13" s="55"/>
      <c r="H13" s="55"/>
      <c r="I13" s="66"/>
      <c r="J13" s="66"/>
      <c r="K13" s="55"/>
      <c r="L13" s="55"/>
      <c r="M13" s="66"/>
      <c r="N13" s="55"/>
      <c r="O13" s="55"/>
      <c r="P13" s="66"/>
      <c r="Q13" s="66"/>
      <c r="R13" s="66"/>
      <c r="S13" s="66"/>
      <c r="T13" s="66"/>
      <c r="U13" s="55"/>
      <c r="V13" s="55"/>
      <c r="W13" s="66"/>
      <c r="X13" s="66"/>
      <c r="Y13" s="55"/>
      <c r="Z13" s="55"/>
      <c r="AA13" s="55"/>
      <c r="AB13" s="55"/>
      <c r="AC13" s="55"/>
      <c r="AD13" s="66"/>
      <c r="AE13" s="66"/>
      <c r="AF13" s="55"/>
      <c r="AG13" s="55"/>
      <c r="AH13" s="55"/>
      <c r="AI13" s="55"/>
      <c r="AJ13" s="131">
        <f>COUNTIF(E13:AI15,"休")</f>
        <v>0</v>
      </c>
      <c r="AK13" s="131">
        <f>COUNTA(E13:AI15)</f>
        <v>0</v>
      </c>
      <c r="AL13" s="138" t="e">
        <f>AJ13/AK13</f>
        <v>#DIV/0!</v>
      </c>
      <c r="AM13" s="134" t="e">
        <f>IF(AL13&gt;=0.214,"達成","未達成")</f>
        <v>#DIV/0!</v>
      </c>
      <c r="AN13" s="135" t="e">
        <f t="shared" ref="AN13" si="3">IF(AL13&gt;=0.25,"達成","未達成")</f>
        <v>#DIV/0!</v>
      </c>
      <c r="AO13" s="137" t="e">
        <f>IF(AL13&gt;=0.285,"達成","未達成")</f>
        <v>#DIV/0!</v>
      </c>
    </row>
    <row r="14" spans="2:41" ht="14.1" customHeight="1" x14ac:dyDescent="0.15">
      <c r="B14" s="23">
        <f>[1]【情報入力シート】!B19</f>
        <v>0</v>
      </c>
      <c r="C14" s="12" t="s">
        <v>1</v>
      </c>
      <c r="D14" s="127"/>
      <c r="E14" s="53"/>
      <c r="F14" s="53"/>
      <c r="G14" s="53"/>
      <c r="H14" s="53"/>
      <c r="I14" s="64"/>
      <c r="J14" s="64"/>
      <c r="K14" s="53"/>
      <c r="L14" s="53"/>
      <c r="M14" s="64"/>
      <c r="N14" s="53"/>
      <c r="O14" s="53"/>
      <c r="P14" s="67"/>
      <c r="Q14" s="64"/>
      <c r="R14" s="64"/>
      <c r="S14" s="64"/>
      <c r="T14" s="64"/>
      <c r="U14" s="53"/>
      <c r="V14" s="53"/>
      <c r="W14" s="64"/>
      <c r="X14" s="64"/>
      <c r="Y14" s="53"/>
      <c r="Z14" s="53"/>
      <c r="AA14" s="53"/>
      <c r="AB14" s="53"/>
      <c r="AC14" s="53"/>
      <c r="AD14" s="64"/>
      <c r="AE14" s="64"/>
      <c r="AF14" s="53"/>
      <c r="AG14" s="53"/>
      <c r="AH14" s="53"/>
      <c r="AI14" s="53"/>
      <c r="AJ14" s="131"/>
      <c r="AK14" s="131"/>
      <c r="AL14" s="138"/>
      <c r="AM14" s="134"/>
      <c r="AN14" s="135"/>
      <c r="AO14" s="137"/>
    </row>
    <row r="15" spans="2:41" ht="14.1" customHeight="1" x14ac:dyDescent="0.15">
      <c r="B15" s="24">
        <f>[1]【情報入力シート】!B20</f>
        <v>0</v>
      </c>
      <c r="C15" s="13"/>
      <c r="D15" s="136"/>
      <c r="E15" s="54"/>
      <c r="F15" s="54"/>
      <c r="G15" s="54"/>
      <c r="H15" s="54"/>
      <c r="I15" s="65"/>
      <c r="J15" s="65"/>
      <c r="K15" s="54"/>
      <c r="L15" s="54"/>
      <c r="M15" s="65"/>
      <c r="N15" s="54"/>
      <c r="O15" s="96"/>
      <c r="P15" s="65"/>
      <c r="Q15" s="97"/>
      <c r="R15" s="65"/>
      <c r="S15" s="65"/>
      <c r="T15" s="65"/>
      <c r="U15" s="54"/>
      <c r="V15" s="54"/>
      <c r="W15" s="65"/>
      <c r="X15" s="65"/>
      <c r="Y15" s="54"/>
      <c r="Z15" s="54"/>
      <c r="AA15" s="54"/>
      <c r="AB15" s="54"/>
      <c r="AC15" s="54"/>
      <c r="AD15" s="65"/>
      <c r="AE15" s="65"/>
      <c r="AF15" s="54"/>
      <c r="AG15" s="54"/>
      <c r="AH15" s="54"/>
      <c r="AI15" s="54"/>
      <c r="AJ15" s="131"/>
      <c r="AK15" s="131"/>
      <c r="AL15" s="138"/>
      <c r="AM15" s="134"/>
      <c r="AN15" s="135"/>
      <c r="AO15" s="137"/>
    </row>
    <row r="16" spans="2:41" ht="14.1" customHeight="1" x14ac:dyDescent="0.15">
      <c r="B16" s="22">
        <f>[1]【情報入力シート】!B21</f>
        <v>0</v>
      </c>
      <c r="C16" s="14" t="str">
        <f>[1]【情報入力シート】!$C$3&amp;"従事"</f>
        <v>○○○○○○新築工事従事</v>
      </c>
      <c r="D16" s="126"/>
      <c r="E16" s="55"/>
      <c r="F16" s="55"/>
      <c r="G16" s="55"/>
      <c r="H16" s="55"/>
      <c r="I16" s="66"/>
      <c r="J16" s="66"/>
      <c r="K16" s="55"/>
      <c r="L16" s="55"/>
      <c r="M16" s="66"/>
      <c r="N16" s="55"/>
      <c r="O16" s="55"/>
      <c r="P16" s="93"/>
      <c r="Q16" s="66"/>
      <c r="R16" s="66"/>
      <c r="S16" s="66"/>
      <c r="T16" s="66"/>
      <c r="U16" s="55"/>
      <c r="V16" s="55"/>
      <c r="W16" s="66"/>
      <c r="X16" s="66"/>
      <c r="Y16" s="55"/>
      <c r="Z16" s="55"/>
      <c r="AA16" s="55"/>
      <c r="AB16" s="55"/>
      <c r="AC16" s="55"/>
      <c r="AD16" s="66"/>
      <c r="AE16" s="66"/>
      <c r="AF16" s="55"/>
      <c r="AG16" s="55"/>
      <c r="AH16" s="55"/>
      <c r="AI16" s="55"/>
      <c r="AJ16" s="131">
        <f>COUNTIF(E16:AI18,"休")</f>
        <v>0</v>
      </c>
      <c r="AK16" s="131">
        <f>COUNTA(E16:AI18)</f>
        <v>0</v>
      </c>
      <c r="AL16" s="138" t="e">
        <f>AJ16/AK16</f>
        <v>#DIV/0!</v>
      </c>
      <c r="AM16" s="134" t="e">
        <f t="shared" ref="AM16" si="4">IF(AL16&gt;=0.214,"達成","未達成")</f>
        <v>#DIV/0!</v>
      </c>
      <c r="AN16" s="135" t="e">
        <f t="shared" ref="AN16" si="5">IF(AL16&gt;=0.25,"達成","未達成")</f>
        <v>#DIV/0!</v>
      </c>
      <c r="AO16" s="137" t="e">
        <f>IF(AL16&gt;=0.285,"達成","未達成")</f>
        <v>#DIV/0!</v>
      </c>
    </row>
    <row r="17" spans="2:41" ht="14.1" customHeight="1" x14ac:dyDescent="0.15">
      <c r="B17" s="23">
        <f>[1]【情報入力シート】!B22</f>
        <v>0</v>
      </c>
      <c r="C17" s="12" t="s">
        <v>1</v>
      </c>
      <c r="D17" s="127"/>
      <c r="E17" s="53"/>
      <c r="F17" s="53"/>
      <c r="G17" s="53"/>
      <c r="H17" s="53"/>
      <c r="I17" s="64"/>
      <c r="J17" s="64"/>
      <c r="K17" s="53"/>
      <c r="L17" s="53"/>
      <c r="M17" s="64"/>
      <c r="N17" s="53"/>
      <c r="O17" s="53"/>
      <c r="P17" s="64"/>
      <c r="Q17" s="64"/>
      <c r="R17" s="64"/>
      <c r="S17" s="64"/>
      <c r="T17" s="64"/>
      <c r="U17" s="53"/>
      <c r="V17" s="53"/>
      <c r="W17" s="64"/>
      <c r="X17" s="64"/>
      <c r="Y17" s="53"/>
      <c r="Z17" s="53"/>
      <c r="AA17" s="53"/>
      <c r="AB17" s="53"/>
      <c r="AC17" s="53"/>
      <c r="AD17" s="64"/>
      <c r="AE17" s="64"/>
      <c r="AF17" s="53"/>
      <c r="AG17" s="53"/>
      <c r="AH17" s="53"/>
      <c r="AI17" s="53"/>
      <c r="AJ17" s="131"/>
      <c r="AK17" s="131"/>
      <c r="AL17" s="138"/>
      <c r="AM17" s="134"/>
      <c r="AN17" s="135"/>
      <c r="AO17" s="137"/>
    </row>
    <row r="18" spans="2:41" ht="14.1" customHeight="1" x14ac:dyDescent="0.15">
      <c r="B18" s="24">
        <f>[1]【情報入力シート】!B23</f>
        <v>0</v>
      </c>
      <c r="C18" s="13"/>
      <c r="D18" s="136"/>
      <c r="E18" s="54"/>
      <c r="F18" s="54"/>
      <c r="G18" s="54"/>
      <c r="H18" s="54"/>
      <c r="I18" s="65"/>
      <c r="J18" s="65"/>
      <c r="K18" s="54"/>
      <c r="L18" s="54"/>
      <c r="M18" s="65"/>
      <c r="N18" s="54"/>
      <c r="O18" s="54"/>
      <c r="P18" s="65"/>
      <c r="Q18" s="65"/>
      <c r="R18" s="65"/>
      <c r="S18" s="65"/>
      <c r="T18" s="65"/>
      <c r="U18" s="54"/>
      <c r="V18" s="54"/>
      <c r="W18" s="65"/>
      <c r="X18" s="65"/>
      <c r="Y18" s="54"/>
      <c r="Z18" s="54"/>
      <c r="AA18" s="54"/>
      <c r="AB18" s="54"/>
      <c r="AC18" s="54"/>
      <c r="AD18" s="65"/>
      <c r="AE18" s="65"/>
      <c r="AF18" s="54"/>
      <c r="AG18" s="54"/>
      <c r="AH18" s="54"/>
      <c r="AI18" s="54"/>
      <c r="AJ18" s="131"/>
      <c r="AK18" s="131"/>
      <c r="AL18" s="138"/>
      <c r="AM18" s="134"/>
      <c r="AN18" s="135"/>
      <c r="AO18" s="137"/>
    </row>
    <row r="19" spans="2:41" ht="14.1" customHeight="1" x14ac:dyDescent="0.15">
      <c r="B19" s="22">
        <f>[1]【情報入力シート】!B24</f>
        <v>0</v>
      </c>
      <c r="C19" s="14" t="str">
        <f>[1]【情報入力シート】!$C$3&amp;"従事"</f>
        <v>○○○○○○新築工事従事</v>
      </c>
      <c r="D19" s="126"/>
      <c r="E19" s="55"/>
      <c r="F19" s="55"/>
      <c r="G19" s="55"/>
      <c r="H19" s="55"/>
      <c r="I19" s="66"/>
      <c r="J19" s="66"/>
      <c r="K19" s="55"/>
      <c r="L19" s="55"/>
      <c r="M19" s="66"/>
      <c r="N19" s="55"/>
      <c r="O19" s="55"/>
      <c r="P19" s="66"/>
      <c r="Q19" s="66"/>
      <c r="R19" s="66"/>
      <c r="S19" s="66"/>
      <c r="T19" s="66"/>
      <c r="U19" s="55"/>
      <c r="V19" s="55"/>
      <c r="W19" s="66"/>
      <c r="X19" s="66"/>
      <c r="Y19" s="55"/>
      <c r="Z19" s="55"/>
      <c r="AA19" s="55"/>
      <c r="AB19" s="55"/>
      <c r="AC19" s="55"/>
      <c r="AD19" s="66"/>
      <c r="AE19" s="66"/>
      <c r="AF19" s="55"/>
      <c r="AG19" s="55"/>
      <c r="AH19" s="55"/>
      <c r="AI19" s="55"/>
      <c r="AJ19" s="131">
        <f>COUNTIF(E19:AI21,"休")</f>
        <v>0</v>
      </c>
      <c r="AK19" s="131">
        <f>COUNTA(E19:AI21)</f>
        <v>0</v>
      </c>
      <c r="AL19" s="138" t="e">
        <f>AJ19/AK19</f>
        <v>#DIV/0!</v>
      </c>
      <c r="AM19" s="134" t="e">
        <f t="shared" ref="AM19" si="6">IF(AL19&gt;=0.214,"達成","未達成")</f>
        <v>#DIV/0!</v>
      </c>
      <c r="AN19" s="135" t="e">
        <f>IF(AL19&gt;=0.25,"達成","未達成")</f>
        <v>#DIV/0!</v>
      </c>
      <c r="AO19" s="137" t="e">
        <f>IF(AL19&gt;=0.285,"達成","未達成")</f>
        <v>#DIV/0!</v>
      </c>
    </row>
    <row r="20" spans="2:41" ht="14.1" customHeight="1" x14ac:dyDescent="0.15">
      <c r="B20" s="23">
        <f>[1]【情報入力シート】!B25</f>
        <v>0</v>
      </c>
      <c r="C20" s="12" t="s">
        <v>1</v>
      </c>
      <c r="D20" s="127"/>
      <c r="E20" s="53"/>
      <c r="F20" s="53"/>
      <c r="G20" s="53"/>
      <c r="H20" s="53"/>
      <c r="I20" s="64"/>
      <c r="J20" s="64"/>
      <c r="K20" s="53"/>
      <c r="L20" s="53"/>
      <c r="M20" s="64"/>
      <c r="N20" s="53"/>
      <c r="O20" s="53"/>
      <c r="P20" s="64"/>
      <c r="Q20" s="64"/>
      <c r="R20" s="64"/>
      <c r="S20" s="64"/>
      <c r="T20" s="64"/>
      <c r="U20" s="53"/>
      <c r="V20" s="53"/>
      <c r="W20" s="64"/>
      <c r="X20" s="64"/>
      <c r="Y20" s="53"/>
      <c r="Z20" s="53"/>
      <c r="AA20" s="53"/>
      <c r="AB20" s="53"/>
      <c r="AC20" s="53"/>
      <c r="AD20" s="64"/>
      <c r="AE20" s="64"/>
      <c r="AF20" s="53"/>
      <c r="AG20" s="53"/>
      <c r="AH20" s="53"/>
      <c r="AI20" s="53"/>
      <c r="AJ20" s="131"/>
      <c r="AK20" s="131"/>
      <c r="AL20" s="138"/>
      <c r="AM20" s="134"/>
      <c r="AN20" s="135"/>
      <c r="AO20" s="137"/>
    </row>
    <row r="21" spans="2:41" ht="14.1" customHeight="1" x14ac:dyDescent="0.15">
      <c r="B21" s="24">
        <f>[1]【情報入力シート】!B26</f>
        <v>0</v>
      </c>
      <c r="C21" s="13"/>
      <c r="D21" s="136"/>
      <c r="E21" s="54"/>
      <c r="F21" s="54"/>
      <c r="G21" s="54"/>
      <c r="H21" s="54"/>
      <c r="I21" s="65"/>
      <c r="J21" s="65"/>
      <c r="K21" s="54"/>
      <c r="L21" s="54"/>
      <c r="M21" s="65"/>
      <c r="N21" s="54"/>
      <c r="O21" s="54"/>
      <c r="P21" s="65"/>
      <c r="Q21" s="65"/>
      <c r="R21" s="65"/>
      <c r="S21" s="65"/>
      <c r="T21" s="65"/>
      <c r="U21" s="54"/>
      <c r="V21" s="54"/>
      <c r="W21" s="65"/>
      <c r="X21" s="65"/>
      <c r="Y21" s="54"/>
      <c r="Z21" s="54"/>
      <c r="AA21" s="54"/>
      <c r="AB21" s="54"/>
      <c r="AC21" s="54"/>
      <c r="AD21" s="65"/>
      <c r="AE21" s="65"/>
      <c r="AF21" s="54"/>
      <c r="AG21" s="54"/>
      <c r="AH21" s="54"/>
      <c r="AI21" s="54"/>
      <c r="AJ21" s="131"/>
      <c r="AK21" s="131"/>
      <c r="AL21" s="138"/>
      <c r="AM21" s="134"/>
      <c r="AN21" s="135"/>
      <c r="AO21" s="137"/>
    </row>
    <row r="22" spans="2:41" ht="14.1" customHeight="1" x14ac:dyDescent="0.15">
      <c r="B22" s="22">
        <f>[1]【情報入力シート】!B27</f>
        <v>0</v>
      </c>
      <c r="C22" s="14" t="str">
        <f>[1]【情報入力シート】!$C$3&amp;"従事"</f>
        <v>○○○○○○新築工事従事</v>
      </c>
      <c r="D22" s="126"/>
      <c r="E22" s="55"/>
      <c r="F22" s="55"/>
      <c r="G22" s="55"/>
      <c r="H22" s="55"/>
      <c r="I22" s="66"/>
      <c r="J22" s="66"/>
      <c r="K22" s="55"/>
      <c r="L22" s="55"/>
      <c r="M22" s="66"/>
      <c r="N22" s="55"/>
      <c r="O22" s="55"/>
      <c r="P22" s="66"/>
      <c r="Q22" s="66"/>
      <c r="R22" s="66"/>
      <c r="S22" s="66"/>
      <c r="T22" s="66"/>
      <c r="U22" s="55"/>
      <c r="V22" s="55"/>
      <c r="W22" s="66"/>
      <c r="X22" s="66"/>
      <c r="Y22" s="55"/>
      <c r="Z22" s="55"/>
      <c r="AA22" s="55"/>
      <c r="AB22" s="55"/>
      <c r="AC22" s="55"/>
      <c r="AD22" s="66"/>
      <c r="AE22" s="66"/>
      <c r="AF22" s="55"/>
      <c r="AG22" s="55"/>
      <c r="AH22" s="55"/>
      <c r="AI22" s="55"/>
      <c r="AJ22" s="129">
        <f>COUNTIF(E22:AI24,"休")</f>
        <v>0</v>
      </c>
      <c r="AK22" s="131">
        <f>COUNTA(E22:AI24)</f>
        <v>0</v>
      </c>
      <c r="AL22" s="132" t="e">
        <f>AJ22/AK22</f>
        <v>#DIV/0!</v>
      </c>
      <c r="AM22" s="134" t="e">
        <f t="shared" ref="AM22" si="7">IF(AL22&gt;=0.214,"達成","未達成")</f>
        <v>#DIV/0!</v>
      </c>
      <c r="AN22" s="135" t="e">
        <f t="shared" ref="AN22" si="8">IF(AL22&gt;=0.25,"達成","未達成")</f>
        <v>#DIV/0!</v>
      </c>
      <c r="AO22" s="124" t="e">
        <f>IF(AL22&gt;=0.285,"達成","未達成")</f>
        <v>#DIV/0!</v>
      </c>
    </row>
    <row r="23" spans="2:41" ht="14.1" customHeight="1" x14ac:dyDescent="0.15">
      <c r="B23" s="23">
        <f>[1]【情報入力シート】!B28</f>
        <v>0</v>
      </c>
      <c r="C23" s="12" t="s">
        <v>1</v>
      </c>
      <c r="D23" s="127"/>
      <c r="E23" s="53"/>
      <c r="F23" s="53"/>
      <c r="G23" s="53"/>
      <c r="H23" s="53"/>
      <c r="I23" s="64"/>
      <c r="J23" s="64"/>
      <c r="K23" s="53"/>
      <c r="L23" s="53"/>
      <c r="M23" s="64"/>
      <c r="N23" s="53"/>
      <c r="O23" s="53"/>
      <c r="P23" s="64"/>
      <c r="Q23" s="64"/>
      <c r="R23" s="64"/>
      <c r="S23" s="64"/>
      <c r="T23" s="64"/>
      <c r="U23" s="53"/>
      <c r="V23" s="53"/>
      <c r="W23" s="64"/>
      <c r="X23" s="64"/>
      <c r="Y23" s="53"/>
      <c r="Z23" s="53"/>
      <c r="AA23" s="53"/>
      <c r="AB23" s="53"/>
      <c r="AC23" s="53"/>
      <c r="AD23" s="64"/>
      <c r="AE23" s="64"/>
      <c r="AF23" s="53"/>
      <c r="AG23" s="53"/>
      <c r="AH23" s="53"/>
      <c r="AI23" s="53"/>
      <c r="AJ23" s="129"/>
      <c r="AK23" s="131"/>
      <c r="AL23" s="132"/>
      <c r="AM23" s="134"/>
      <c r="AN23" s="135"/>
      <c r="AO23" s="124"/>
    </row>
    <row r="24" spans="2:41" ht="14.1" customHeight="1" x14ac:dyDescent="0.15">
      <c r="B24" s="24">
        <f>[1]【情報入力シート】!B29</f>
        <v>0</v>
      </c>
      <c r="C24" s="13"/>
      <c r="D24" s="136"/>
      <c r="E24" s="54"/>
      <c r="F24" s="54"/>
      <c r="G24" s="54"/>
      <c r="H24" s="54"/>
      <c r="I24" s="65"/>
      <c r="J24" s="65"/>
      <c r="K24" s="54"/>
      <c r="L24" s="54"/>
      <c r="M24" s="65"/>
      <c r="N24" s="54"/>
      <c r="O24" s="54"/>
      <c r="P24" s="65"/>
      <c r="Q24" s="65"/>
      <c r="R24" s="65"/>
      <c r="S24" s="65"/>
      <c r="T24" s="65"/>
      <c r="U24" s="54"/>
      <c r="V24" s="54"/>
      <c r="W24" s="65"/>
      <c r="X24" s="65"/>
      <c r="Y24" s="54"/>
      <c r="Z24" s="54"/>
      <c r="AA24" s="54"/>
      <c r="AB24" s="54"/>
      <c r="AC24" s="54"/>
      <c r="AD24" s="65"/>
      <c r="AE24" s="65"/>
      <c r="AF24" s="54"/>
      <c r="AG24" s="54"/>
      <c r="AH24" s="54"/>
      <c r="AI24" s="54"/>
      <c r="AJ24" s="130"/>
      <c r="AK24" s="131"/>
      <c r="AL24" s="133"/>
      <c r="AM24" s="134"/>
      <c r="AN24" s="135"/>
      <c r="AO24" s="125"/>
    </row>
    <row r="25" spans="2:41" ht="14.1" customHeight="1" x14ac:dyDescent="0.15">
      <c r="B25" s="22">
        <f>[1]【情報入力シート】!B30</f>
        <v>0</v>
      </c>
      <c r="C25" s="14" t="str">
        <f>[1]【情報入力シート】!$C$3&amp;"従事"</f>
        <v>○○○○○○新築工事従事</v>
      </c>
      <c r="D25" s="126"/>
      <c r="E25" s="92"/>
      <c r="F25" s="92"/>
      <c r="G25" s="92"/>
      <c r="H25" s="92"/>
      <c r="I25" s="93"/>
      <c r="J25" s="93"/>
      <c r="K25" s="92"/>
      <c r="L25" s="92"/>
      <c r="M25" s="93"/>
      <c r="N25" s="92"/>
      <c r="O25" s="92"/>
      <c r="P25" s="93"/>
      <c r="Q25" s="93"/>
      <c r="R25" s="93"/>
      <c r="S25" s="93"/>
      <c r="T25" s="93"/>
      <c r="U25" s="92"/>
      <c r="V25" s="92"/>
      <c r="W25" s="93"/>
      <c r="X25" s="93"/>
      <c r="Y25" s="92"/>
      <c r="Z25" s="92"/>
      <c r="AA25" s="92"/>
      <c r="AB25" s="92"/>
      <c r="AC25" s="92"/>
      <c r="AD25" s="93"/>
      <c r="AE25" s="93"/>
      <c r="AF25" s="92"/>
      <c r="AG25" s="92"/>
      <c r="AH25" s="92"/>
      <c r="AI25" s="92"/>
      <c r="AJ25" s="129">
        <f t="shared" ref="AJ25" si="9">COUNTIF(E25:AI27,"休")</f>
        <v>0</v>
      </c>
      <c r="AK25" s="131">
        <f t="shared" ref="AK25" si="10">COUNTA(E25:AI27)</f>
        <v>0</v>
      </c>
      <c r="AL25" s="132" t="e">
        <f t="shared" ref="AL25" si="11">AJ25/AK25</f>
        <v>#DIV/0!</v>
      </c>
      <c r="AM25" s="134" t="e">
        <f t="shared" ref="AM25" si="12">IF(AL25&gt;=0.214,"達成","未達成")</f>
        <v>#DIV/0!</v>
      </c>
      <c r="AN25" s="135" t="e">
        <f t="shared" ref="AN25" si="13">IF(AL25&gt;=0.25,"達成","未達成")</f>
        <v>#DIV/0!</v>
      </c>
      <c r="AO25" s="124" t="e">
        <f t="shared" ref="AO25" si="14">IF(AL25&gt;=0.285,"達成","未達成")</f>
        <v>#DIV/0!</v>
      </c>
    </row>
    <row r="26" spans="2:41" ht="14.1" customHeight="1" x14ac:dyDescent="0.15">
      <c r="B26" s="23">
        <f>[1]【情報入力シート】!B31</f>
        <v>0</v>
      </c>
      <c r="C26" s="12" t="s">
        <v>1</v>
      </c>
      <c r="D26" s="127"/>
      <c r="E26" s="53"/>
      <c r="F26" s="53"/>
      <c r="G26" s="53"/>
      <c r="H26" s="53"/>
      <c r="I26" s="64"/>
      <c r="J26" s="64"/>
      <c r="K26" s="53"/>
      <c r="L26" s="53"/>
      <c r="M26" s="64"/>
      <c r="N26" s="53"/>
      <c r="O26" s="53"/>
      <c r="P26" s="64"/>
      <c r="Q26" s="64"/>
      <c r="R26" s="64"/>
      <c r="S26" s="64"/>
      <c r="T26" s="64"/>
      <c r="U26" s="53"/>
      <c r="V26" s="53"/>
      <c r="W26" s="64"/>
      <c r="X26" s="64"/>
      <c r="Y26" s="53"/>
      <c r="Z26" s="53"/>
      <c r="AA26" s="53"/>
      <c r="AB26" s="53"/>
      <c r="AC26" s="53"/>
      <c r="AD26" s="64"/>
      <c r="AE26" s="64"/>
      <c r="AF26" s="53"/>
      <c r="AG26" s="53"/>
      <c r="AH26" s="53"/>
      <c r="AI26" s="53"/>
      <c r="AJ26" s="129"/>
      <c r="AK26" s="131"/>
      <c r="AL26" s="132"/>
      <c r="AM26" s="134"/>
      <c r="AN26" s="135"/>
      <c r="AO26" s="124"/>
    </row>
    <row r="27" spans="2:41" ht="14.1" customHeight="1" x14ac:dyDescent="0.15">
      <c r="B27" s="24">
        <f>[1]【情報入力シート】!B32</f>
        <v>0</v>
      </c>
      <c r="C27" s="13"/>
      <c r="D27" s="136"/>
      <c r="E27" s="56"/>
      <c r="F27" s="56"/>
      <c r="G27" s="56"/>
      <c r="H27" s="56"/>
      <c r="I27" s="67"/>
      <c r="J27" s="67"/>
      <c r="K27" s="56"/>
      <c r="L27" s="56"/>
      <c r="M27" s="67"/>
      <c r="N27" s="56"/>
      <c r="O27" s="56"/>
      <c r="P27" s="67"/>
      <c r="Q27" s="67"/>
      <c r="R27" s="67"/>
      <c r="S27" s="67"/>
      <c r="T27" s="67"/>
      <c r="U27" s="56"/>
      <c r="V27" s="56"/>
      <c r="W27" s="67"/>
      <c r="X27" s="67"/>
      <c r="Y27" s="56"/>
      <c r="Z27" s="56"/>
      <c r="AA27" s="56"/>
      <c r="AB27" s="56"/>
      <c r="AC27" s="56"/>
      <c r="AD27" s="67"/>
      <c r="AE27" s="67"/>
      <c r="AF27" s="56"/>
      <c r="AG27" s="56"/>
      <c r="AH27" s="56"/>
      <c r="AI27" s="56"/>
      <c r="AJ27" s="130"/>
      <c r="AK27" s="131"/>
      <c r="AL27" s="133"/>
      <c r="AM27" s="134"/>
      <c r="AN27" s="135"/>
      <c r="AO27" s="125"/>
    </row>
    <row r="28" spans="2:41" ht="14.1" customHeight="1" x14ac:dyDescent="0.15">
      <c r="B28" s="22">
        <f>[1]【情報入力シート】!B33</f>
        <v>0</v>
      </c>
      <c r="C28" s="14" t="str">
        <f>[1]【情報入力シート】!$C$3&amp;"従事"</f>
        <v>○○○○○○新築工事従事</v>
      </c>
      <c r="D28" s="126"/>
      <c r="E28" s="55"/>
      <c r="F28" s="55"/>
      <c r="G28" s="55"/>
      <c r="H28" s="55"/>
      <c r="I28" s="66"/>
      <c r="J28" s="66"/>
      <c r="K28" s="55"/>
      <c r="L28" s="55"/>
      <c r="M28" s="66"/>
      <c r="N28" s="55"/>
      <c r="O28" s="55"/>
      <c r="P28" s="66"/>
      <c r="Q28" s="66"/>
      <c r="R28" s="66"/>
      <c r="S28" s="66"/>
      <c r="T28" s="66"/>
      <c r="U28" s="55"/>
      <c r="V28" s="55"/>
      <c r="W28" s="66"/>
      <c r="X28" s="66"/>
      <c r="Y28" s="55"/>
      <c r="Z28" s="55"/>
      <c r="AA28" s="55"/>
      <c r="AB28" s="55"/>
      <c r="AC28" s="55"/>
      <c r="AD28" s="66"/>
      <c r="AE28" s="66"/>
      <c r="AF28" s="55"/>
      <c r="AG28" s="55"/>
      <c r="AH28" s="55"/>
      <c r="AI28" s="55"/>
      <c r="AJ28" s="129">
        <f t="shared" ref="AJ28" si="15">COUNTIF(E28:AI30,"休")</f>
        <v>0</v>
      </c>
      <c r="AK28" s="131">
        <f t="shared" ref="AK28" si="16">COUNTA(E28:AI30)</f>
        <v>0</v>
      </c>
      <c r="AL28" s="132" t="e">
        <f t="shared" ref="AL28" si="17">AJ28/AK28</f>
        <v>#DIV/0!</v>
      </c>
      <c r="AM28" s="134" t="e">
        <f t="shared" ref="AM28" si="18">IF(AL28&gt;=0.214,"達成","未達成")</f>
        <v>#DIV/0!</v>
      </c>
      <c r="AN28" s="135" t="e">
        <f t="shared" ref="AN28" si="19">IF(AL28&gt;=0.25,"達成","未達成")</f>
        <v>#DIV/0!</v>
      </c>
      <c r="AO28" s="124" t="e">
        <f t="shared" ref="AO28" si="20">IF(AL28&gt;=0.285,"達成","未達成")</f>
        <v>#DIV/0!</v>
      </c>
    </row>
    <row r="29" spans="2:41" ht="14.1" customHeight="1" x14ac:dyDescent="0.15">
      <c r="B29" s="23">
        <f>[1]【情報入力シート】!B34</f>
        <v>0</v>
      </c>
      <c r="C29" s="12" t="s">
        <v>1</v>
      </c>
      <c r="D29" s="127"/>
      <c r="E29" s="53"/>
      <c r="F29" s="53"/>
      <c r="G29" s="53"/>
      <c r="H29" s="53"/>
      <c r="I29" s="64"/>
      <c r="J29" s="64"/>
      <c r="K29" s="53"/>
      <c r="L29" s="53"/>
      <c r="M29" s="64"/>
      <c r="N29" s="53"/>
      <c r="O29" s="53"/>
      <c r="P29" s="64"/>
      <c r="Q29" s="64"/>
      <c r="R29" s="64"/>
      <c r="S29" s="64"/>
      <c r="T29" s="64"/>
      <c r="U29" s="53"/>
      <c r="V29" s="53"/>
      <c r="W29" s="64"/>
      <c r="X29" s="64"/>
      <c r="Y29" s="53"/>
      <c r="Z29" s="53"/>
      <c r="AA29" s="53"/>
      <c r="AB29" s="53"/>
      <c r="AC29" s="53"/>
      <c r="AD29" s="64"/>
      <c r="AE29" s="64"/>
      <c r="AF29" s="53"/>
      <c r="AG29" s="53"/>
      <c r="AH29" s="53"/>
      <c r="AI29" s="53"/>
      <c r="AJ29" s="129"/>
      <c r="AK29" s="131"/>
      <c r="AL29" s="132"/>
      <c r="AM29" s="134"/>
      <c r="AN29" s="135"/>
      <c r="AO29" s="124"/>
    </row>
    <row r="30" spans="2:41" ht="14.1" customHeight="1" x14ac:dyDescent="0.15">
      <c r="B30" s="24">
        <f>[1]【情報入力シート】!B35</f>
        <v>0</v>
      </c>
      <c r="C30" s="13"/>
      <c r="D30" s="136"/>
      <c r="E30" s="54"/>
      <c r="F30" s="54"/>
      <c r="G30" s="54"/>
      <c r="H30" s="54"/>
      <c r="I30" s="65"/>
      <c r="J30" s="65"/>
      <c r="K30" s="54"/>
      <c r="L30" s="54"/>
      <c r="M30" s="65"/>
      <c r="N30" s="54"/>
      <c r="O30" s="54"/>
      <c r="P30" s="65"/>
      <c r="Q30" s="65"/>
      <c r="R30" s="65"/>
      <c r="S30" s="65"/>
      <c r="T30" s="65"/>
      <c r="U30" s="54"/>
      <c r="V30" s="54"/>
      <c r="W30" s="65"/>
      <c r="X30" s="65"/>
      <c r="Y30" s="54"/>
      <c r="Z30" s="54"/>
      <c r="AA30" s="54"/>
      <c r="AB30" s="54"/>
      <c r="AC30" s="54"/>
      <c r="AD30" s="65"/>
      <c r="AE30" s="65"/>
      <c r="AF30" s="54"/>
      <c r="AG30" s="54"/>
      <c r="AH30" s="54"/>
      <c r="AI30" s="54"/>
      <c r="AJ30" s="130"/>
      <c r="AK30" s="131"/>
      <c r="AL30" s="133"/>
      <c r="AM30" s="134"/>
      <c r="AN30" s="135"/>
      <c r="AO30" s="125"/>
    </row>
    <row r="31" spans="2:41" ht="14.1" customHeight="1" x14ac:dyDescent="0.15">
      <c r="B31" s="22">
        <f>[1]【情報入力シート】!B36</f>
        <v>0</v>
      </c>
      <c r="C31" s="14" t="str">
        <f>[1]【情報入力シート】!$C$3&amp;"従事"</f>
        <v>○○○○○○新築工事従事</v>
      </c>
      <c r="D31" s="126"/>
      <c r="E31" s="92"/>
      <c r="F31" s="92"/>
      <c r="G31" s="92"/>
      <c r="H31" s="92"/>
      <c r="I31" s="93"/>
      <c r="J31" s="93"/>
      <c r="K31" s="92"/>
      <c r="L31" s="92"/>
      <c r="M31" s="93"/>
      <c r="N31" s="92"/>
      <c r="O31" s="92"/>
      <c r="P31" s="93"/>
      <c r="Q31" s="93"/>
      <c r="R31" s="93"/>
      <c r="S31" s="93"/>
      <c r="T31" s="93"/>
      <c r="U31" s="92"/>
      <c r="V31" s="92"/>
      <c r="W31" s="93"/>
      <c r="X31" s="93"/>
      <c r="Y31" s="92"/>
      <c r="Z31" s="92"/>
      <c r="AA31" s="92"/>
      <c r="AB31" s="92"/>
      <c r="AC31" s="92"/>
      <c r="AD31" s="93"/>
      <c r="AE31" s="93"/>
      <c r="AF31" s="92"/>
      <c r="AG31" s="92"/>
      <c r="AH31" s="92"/>
      <c r="AI31" s="92"/>
      <c r="AJ31" s="129">
        <f t="shared" ref="AJ31" si="21">COUNTIF(E31:AI33,"休")</f>
        <v>0</v>
      </c>
      <c r="AK31" s="131">
        <f t="shared" ref="AK31" si="22">COUNTA(E31:AI33)</f>
        <v>0</v>
      </c>
      <c r="AL31" s="132" t="e">
        <f t="shared" ref="AL31" si="23">AJ31/AK31</f>
        <v>#DIV/0!</v>
      </c>
      <c r="AM31" s="134" t="e">
        <f t="shared" ref="AM31" si="24">IF(AL31&gt;=0.214,"達成","未達成")</f>
        <v>#DIV/0!</v>
      </c>
      <c r="AN31" s="135" t="e">
        <f t="shared" ref="AN31" si="25">IF(AL31&gt;=0.25,"達成","未達成")</f>
        <v>#DIV/0!</v>
      </c>
      <c r="AO31" s="124" t="e">
        <f t="shared" ref="AO31" si="26">IF(AL31&gt;=0.285,"達成","未達成")</f>
        <v>#DIV/0!</v>
      </c>
    </row>
    <row r="32" spans="2:41" ht="14.1" customHeight="1" x14ac:dyDescent="0.15">
      <c r="B32" s="23">
        <f>[1]【情報入力シート】!B37</f>
        <v>0</v>
      </c>
      <c r="C32" s="12" t="s">
        <v>1</v>
      </c>
      <c r="D32" s="127"/>
      <c r="E32" s="53"/>
      <c r="F32" s="53"/>
      <c r="G32" s="53"/>
      <c r="H32" s="53"/>
      <c r="I32" s="64"/>
      <c r="J32" s="64"/>
      <c r="K32" s="53"/>
      <c r="L32" s="53"/>
      <c r="M32" s="64"/>
      <c r="N32" s="53"/>
      <c r="O32" s="53"/>
      <c r="P32" s="64"/>
      <c r="Q32" s="64"/>
      <c r="R32" s="64"/>
      <c r="S32" s="64"/>
      <c r="T32" s="64"/>
      <c r="U32" s="53"/>
      <c r="V32" s="53"/>
      <c r="W32" s="64"/>
      <c r="X32" s="64"/>
      <c r="Y32" s="53"/>
      <c r="Z32" s="53"/>
      <c r="AA32" s="53"/>
      <c r="AB32" s="53"/>
      <c r="AC32" s="53"/>
      <c r="AD32" s="64"/>
      <c r="AE32" s="64"/>
      <c r="AF32" s="53"/>
      <c r="AG32" s="53"/>
      <c r="AH32" s="53"/>
      <c r="AI32" s="53"/>
      <c r="AJ32" s="129"/>
      <c r="AK32" s="131"/>
      <c r="AL32" s="132"/>
      <c r="AM32" s="134"/>
      <c r="AN32" s="135"/>
      <c r="AO32" s="124"/>
    </row>
    <row r="33" spans="2:41" ht="14.1" customHeight="1" x14ac:dyDescent="0.15">
      <c r="B33" s="24">
        <f>[1]【情報入力シート】!B38</f>
        <v>0</v>
      </c>
      <c r="C33" s="13"/>
      <c r="D33" s="136"/>
      <c r="E33" s="56"/>
      <c r="F33" s="56"/>
      <c r="G33" s="56"/>
      <c r="H33" s="56"/>
      <c r="I33" s="67"/>
      <c r="J33" s="67"/>
      <c r="K33" s="56"/>
      <c r="L33" s="56"/>
      <c r="M33" s="67"/>
      <c r="N33" s="56"/>
      <c r="O33" s="56"/>
      <c r="P33" s="67"/>
      <c r="Q33" s="67"/>
      <c r="R33" s="67"/>
      <c r="S33" s="67"/>
      <c r="T33" s="67"/>
      <c r="U33" s="56"/>
      <c r="V33" s="56"/>
      <c r="W33" s="67"/>
      <c r="X33" s="67"/>
      <c r="Y33" s="56"/>
      <c r="Z33" s="56"/>
      <c r="AA33" s="56"/>
      <c r="AB33" s="56"/>
      <c r="AC33" s="56"/>
      <c r="AD33" s="67"/>
      <c r="AE33" s="67"/>
      <c r="AF33" s="56"/>
      <c r="AG33" s="56"/>
      <c r="AH33" s="56"/>
      <c r="AI33" s="56"/>
      <c r="AJ33" s="130"/>
      <c r="AK33" s="131"/>
      <c r="AL33" s="133"/>
      <c r="AM33" s="134"/>
      <c r="AN33" s="135"/>
      <c r="AO33" s="125"/>
    </row>
    <row r="34" spans="2:41" ht="14.1" customHeight="1" x14ac:dyDescent="0.15">
      <c r="B34" s="22">
        <f>[1]【情報入力シート】!B39</f>
        <v>0</v>
      </c>
      <c r="C34" s="14" t="str">
        <f>[1]【情報入力シート】!$C$3&amp;"従事"</f>
        <v>○○○○○○新築工事従事</v>
      </c>
      <c r="D34" s="126"/>
      <c r="E34" s="55"/>
      <c r="F34" s="55"/>
      <c r="G34" s="55"/>
      <c r="H34" s="55"/>
      <c r="I34" s="66"/>
      <c r="J34" s="66"/>
      <c r="K34" s="55"/>
      <c r="L34" s="55"/>
      <c r="M34" s="66"/>
      <c r="N34" s="55"/>
      <c r="O34" s="55"/>
      <c r="P34" s="66"/>
      <c r="Q34" s="66"/>
      <c r="R34" s="66"/>
      <c r="S34" s="66"/>
      <c r="T34" s="66"/>
      <c r="U34" s="55"/>
      <c r="V34" s="55"/>
      <c r="W34" s="66"/>
      <c r="X34" s="66"/>
      <c r="Y34" s="55"/>
      <c r="Z34" s="55"/>
      <c r="AA34" s="55"/>
      <c r="AB34" s="55"/>
      <c r="AC34" s="55"/>
      <c r="AD34" s="66"/>
      <c r="AE34" s="66"/>
      <c r="AF34" s="55"/>
      <c r="AG34" s="55"/>
      <c r="AH34" s="55"/>
      <c r="AI34" s="55"/>
      <c r="AJ34" s="129">
        <f t="shared" ref="AJ34" si="27">COUNTIF(E34:AI36,"休")</f>
        <v>0</v>
      </c>
      <c r="AK34" s="131">
        <f t="shared" ref="AK34" si="28">COUNTA(E34:AI36)</f>
        <v>0</v>
      </c>
      <c r="AL34" s="132" t="e">
        <f t="shared" ref="AL34" si="29">AJ34/AK34</f>
        <v>#DIV/0!</v>
      </c>
      <c r="AM34" s="134" t="e">
        <f t="shared" ref="AM34" si="30">IF(AL34&gt;=0.214,"達成","未達成")</f>
        <v>#DIV/0!</v>
      </c>
      <c r="AN34" s="135" t="e">
        <f t="shared" ref="AN34" si="31">IF(AL34&gt;=0.25,"達成","未達成")</f>
        <v>#DIV/0!</v>
      </c>
      <c r="AO34" s="124" t="e">
        <f t="shared" ref="AO34" si="32">IF(AL34&gt;=0.285,"達成","未達成")</f>
        <v>#DIV/0!</v>
      </c>
    </row>
    <row r="35" spans="2:41" ht="14.1" customHeight="1" x14ac:dyDescent="0.15">
      <c r="B35" s="23">
        <f>[1]【情報入力シート】!B40</f>
        <v>0</v>
      </c>
      <c r="C35" s="12" t="s">
        <v>1</v>
      </c>
      <c r="D35" s="127"/>
      <c r="E35" s="53"/>
      <c r="F35" s="53"/>
      <c r="G35" s="53"/>
      <c r="H35" s="53"/>
      <c r="I35" s="64"/>
      <c r="J35" s="64"/>
      <c r="K35" s="53"/>
      <c r="L35" s="53"/>
      <c r="M35" s="64"/>
      <c r="N35" s="53"/>
      <c r="O35" s="53"/>
      <c r="P35" s="64"/>
      <c r="Q35" s="64"/>
      <c r="R35" s="64"/>
      <c r="S35" s="64"/>
      <c r="T35" s="64"/>
      <c r="U35" s="53"/>
      <c r="V35" s="53"/>
      <c r="W35" s="64"/>
      <c r="X35" s="64"/>
      <c r="Y35" s="53"/>
      <c r="Z35" s="53"/>
      <c r="AA35" s="53"/>
      <c r="AB35" s="53"/>
      <c r="AC35" s="53"/>
      <c r="AD35" s="64"/>
      <c r="AE35" s="64"/>
      <c r="AF35" s="53"/>
      <c r="AG35" s="53"/>
      <c r="AH35" s="53"/>
      <c r="AI35" s="53"/>
      <c r="AJ35" s="129"/>
      <c r="AK35" s="131"/>
      <c r="AL35" s="132"/>
      <c r="AM35" s="134"/>
      <c r="AN35" s="135"/>
      <c r="AO35" s="124"/>
    </row>
    <row r="36" spans="2:41" ht="14.1" customHeight="1" x14ac:dyDescent="0.15">
      <c r="B36" s="24">
        <f>[1]【情報入力シート】!B41</f>
        <v>0</v>
      </c>
      <c r="C36" s="13"/>
      <c r="D36" s="136"/>
      <c r="E36" s="54"/>
      <c r="F36" s="54"/>
      <c r="G36" s="54"/>
      <c r="H36" s="54"/>
      <c r="I36" s="65"/>
      <c r="J36" s="65"/>
      <c r="K36" s="54"/>
      <c r="L36" s="54"/>
      <c r="M36" s="65"/>
      <c r="N36" s="54"/>
      <c r="O36" s="54"/>
      <c r="P36" s="65"/>
      <c r="Q36" s="65"/>
      <c r="R36" s="65"/>
      <c r="S36" s="65"/>
      <c r="T36" s="65"/>
      <c r="U36" s="54"/>
      <c r="V36" s="54"/>
      <c r="W36" s="65"/>
      <c r="X36" s="65"/>
      <c r="Y36" s="54"/>
      <c r="Z36" s="54"/>
      <c r="AA36" s="54"/>
      <c r="AB36" s="54"/>
      <c r="AC36" s="54"/>
      <c r="AD36" s="65"/>
      <c r="AE36" s="65"/>
      <c r="AF36" s="54"/>
      <c r="AG36" s="54"/>
      <c r="AH36" s="54"/>
      <c r="AI36" s="54"/>
      <c r="AJ36" s="130"/>
      <c r="AK36" s="131"/>
      <c r="AL36" s="133"/>
      <c r="AM36" s="134"/>
      <c r="AN36" s="135"/>
      <c r="AO36" s="125"/>
    </row>
    <row r="37" spans="2:41" ht="14.1" customHeight="1" x14ac:dyDescent="0.15">
      <c r="B37" s="30">
        <f>[1]【情報入力シート】!B42</f>
        <v>0</v>
      </c>
      <c r="C37" s="14" t="str">
        <f>[1]【情報入力シート】!$C$3&amp;"従事"</f>
        <v>○○○○○○新築工事従事</v>
      </c>
      <c r="D37" s="126"/>
      <c r="E37" s="55"/>
      <c r="F37" s="55"/>
      <c r="G37" s="55"/>
      <c r="H37" s="55"/>
      <c r="I37" s="66"/>
      <c r="J37" s="66"/>
      <c r="K37" s="55"/>
      <c r="L37" s="55"/>
      <c r="M37" s="66"/>
      <c r="N37" s="55"/>
      <c r="O37" s="55"/>
      <c r="P37" s="66"/>
      <c r="Q37" s="66"/>
      <c r="R37" s="66"/>
      <c r="S37" s="66"/>
      <c r="T37" s="66"/>
      <c r="U37" s="55"/>
      <c r="V37" s="55"/>
      <c r="W37" s="66"/>
      <c r="X37" s="66"/>
      <c r="Y37" s="55"/>
      <c r="Z37" s="55"/>
      <c r="AA37" s="55"/>
      <c r="AB37" s="55"/>
      <c r="AC37" s="55"/>
      <c r="AD37" s="66"/>
      <c r="AE37" s="66"/>
      <c r="AF37" s="55"/>
      <c r="AG37" s="55"/>
      <c r="AH37" s="55"/>
      <c r="AI37" s="55"/>
      <c r="AJ37" s="129">
        <f t="shared" ref="AJ37" si="33">COUNTIF(E37:AI39,"休")</f>
        <v>0</v>
      </c>
      <c r="AK37" s="131">
        <f t="shared" ref="AK37" si="34">COUNTA(E37:AI39)</f>
        <v>0</v>
      </c>
      <c r="AL37" s="132" t="e">
        <f t="shared" ref="AL37" si="35">AJ37/AK37</f>
        <v>#DIV/0!</v>
      </c>
      <c r="AM37" s="134" t="e">
        <f t="shared" ref="AM37" si="36">IF(AL37&gt;=0.214,"達成","未達成")</f>
        <v>#DIV/0!</v>
      </c>
      <c r="AN37" s="135" t="e">
        <f t="shared" ref="AN37" si="37">IF(AL37&gt;=0.25,"達成","未達成")</f>
        <v>#DIV/0!</v>
      </c>
      <c r="AO37" s="124" t="e">
        <f t="shared" ref="AO37" si="38">IF(AL37&gt;=0.285,"達成","未達成")</f>
        <v>#DIV/0!</v>
      </c>
    </row>
    <row r="38" spans="2:41" ht="14.1" customHeight="1" x14ac:dyDescent="0.15">
      <c r="B38" s="29">
        <f>[1]【情報入力シート】!B43</f>
        <v>0</v>
      </c>
      <c r="C38" s="12" t="s">
        <v>1</v>
      </c>
      <c r="D38" s="127"/>
      <c r="E38" s="53"/>
      <c r="F38" s="53"/>
      <c r="G38" s="53"/>
      <c r="H38" s="53"/>
      <c r="I38" s="64"/>
      <c r="J38" s="64"/>
      <c r="K38" s="53"/>
      <c r="L38" s="53"/>
      <c r="M38" s="64"/>
      <c r="N38" s="53"/>
      <c r="O38" s="53"/>
      <c r="P38" s="64"/>
      <c r="Q38" s="64"/>
      <c r="R38" s="64"/>
      <c r="S38" s="64"/>
      <c r="T38" s="64"/>
      <c r="U38" s="53"/>
      <c r="V38" s="53"/>
      <c r="W38" s="64"/>
      <c r="X38" s="64"/>
      <c r="Y38" s="53"/>
      <c r="Z38" s="53"/>
      <c r="AA38" s="53"/>
      <c r="AB38" s="53"/>
      <c r="AC38" s="53"/>
      <c r="AD38" s="64"/>
      <c r="AE38" s="64"/>
      <c r="AF38" s="53"/>
      <c r="AG38" s="53"/>
      <c r="AH38" s="53"/>
      <c r="AI38" s="53"/>
      <c r="AJ38" s="129"/>
      <c r="AK38" s="131"/>
      <c r="AL38" s="132"/>
      <c r="AM38" s="134"/>
      <c r="AN38" s="135"/>
      <c r="AO38" s="124"/>
    </row>
    <row r="39" spans="2:41" ht="14.1" customHeight="1" thickBot="1" x14ac:dyDescent="0.2">
      <c r="B39" s="31">
        <f>[1]【情報入力シート】!B44</f>
        <v>0</v>
      </c>
      <c r="C39" s="26"/>
      <c r="D39" s="128"/>
      <c r="E39" s="94"/>
      <c r="F39" s="94"/>
      <c r="G39" s="94"/>
      <c r="H39" s="94"/>
      <c r="I39" s="95"/>
      <c r="J39" s="95"/>
      <c r="K39" s="94"/>
      <c r="L39" s="94"/>
      <c r="M39" s="95"/>
      <c r="N39" s="94"/>
      <c r="O39" s="94"/>
      <c r="P39" s="95"/>
      <c r="Q39" s="95"/>
      <c r="R39" s="95"/>
      <c r="S39" s="95"/>
      <c r="T39" s="95"/>
      <c r="U39" s="94"/>
      <c r="V39" s="94"/>
      <c r="W39" s="95"/>
      <c r="X39" s="95"/>
      <c r="Y39" s="94"/>
      <c r="Z39" s="94"/>
      <c r="AA39" s="94"/>
      <c r="AB39" s="94"/>
      <c r="AC39" s="94"/>
      <c r="AD39" s="95"/>
      <c r="AE39" s="95"/>
      <c r="AF39" s="94"/>
      <c r="AG39" s="94"/>
      <c r="AH39" s="94"/>
      <c r="AI39" s="94"/>
      <c r="AJ39" s="130"/>
      <c r="AK39" s="131"/>
      <c r="AL39" s="133"/>
      <c r="AM39" s="134"/>
      <c r="AN39" s="135"/>
      <c r="AO39" s="125"/>
    </row>
    <row r="40" spans="2:41" ht="21" customHeight="1" thickBot="1" x14ac:dyDescent="0.2">
      <c r="B40" s="110" t="s">
        <v>81</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1"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15"/>
      <c r="AN41" s="116"/>
      <c r="AO41" s="117"/>
    </row>
    <row r="42" spans="2:41"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20"/>
      <c r="AN42" s="121"/>
      <c r="AO42" s="122"/>
    </row>
    <row r="43" spans="2:41" ht="20.100000000000001" customHeight="1" x14ac:dyDescent="0.15">
      <c r="AJ43" s="123" t="s">
        <v>3</v>
      </c>
      <c r="AK43" s="123"/>
      <c r="AL43" s="123"/>
      <c r="AM43" s="123"/>
      <c r="AN43" s="123"/>
      <c r="AO43" s="123"/>
    </row>
  </sheetData>
  <mergeCells count="91">
    <mergeCell ref="B7:B9"/>
    <mergeCell ref="C7:C9"/>
    <mergeCell ref="D7:D9"/>
    <mergeCell ref="E7:N7"/>
    <mergeCell ref="O7:AI7"/>
    <mergeCell ref="B3:C3"/>
    <mergeCell ref="E3:AI4"/>
    <mergeCell ref="AJ3:AM5"/>
    <mergeCell ref="AO3:AO5"/>
    <mergeCell ref="B4:C4"/>
    <mergeCell ref="AJ7:AJ9"/>
    <mergeCell ref="AK7:AK9"/>
    <mergeCell ref="AL7:AL9"/>
    <mergeCell ref="AM7:AO7"/>
    <mergeCell ref="AM8:AO8"/>
    <mergeCell ref="AN10:AN12"/>
    <mergeCell ref="AO10:AO12"/>
    <mergeCell ref="D13:D15"/>
    <mergeCell ref="AJ13:AJ15"/>
    <mergeCell ref="AK13:AK15"/>
    <mergeCell ref="AL13:AL15"/>
    <mergeCell ref="AM13:AM15"/>
    <mergeCell ref="AN13:AN15"/>
    <mergeCell ref="AO13:AO15"/>
    <mergeCell ref="D10:D12"/>
    <mergeCell ref="AJ10:AJ12"/>
    <mergeCell ref="AK10:AK12"/>
    <mergeCell ref="AL10:AL12"/>
    <mergeCell ref="AM10:AM12"/>
    <mergeCell ref="AO16:AO18"/>
    <mergeCell ref="D19:D21"/>
    <mergeCell ref="AJ19:AJ21"/>
    <mergeCell ref="AK19:AK21"/>
    <mergeCell ref="AL19:AL21"/>
    <mergeCell ref="AM19:AM21"/>
    <mergeCell ref="AN19:AN21"/>
    <mergeCell ref="AO19:AO21"/>
    <mergeCell ref="D16:D18"/>
    <mergeCell ref="AJ16:AJ18"/>
    <mergeCell ref="AK16:AK18"/>
    <mergeCell ref="AL16:AL18"/>
    <mergeCell ref="AM16:AM18"/>
    <mergeCell ref="AN16:AN18"/>
    <mergeCell ref="AO22:AO24"/>
    <mergeCell ref="D25:D27"/>
    <mergeCell ref="AJ25:AJ27"/>
    <mergeCell ref="AK25:AK27"/>
    <mergeCell ref="AL25:AL27"/>
    <mergeCell ref="AM25:AM27"/>
    <mergeCell ref="AN25:AN27"/>
    <mergeCell ref="AO25:AO27"/>
    <mergeCell ref="D22:D24"/>
    <mergeCell ref="AJ22:AJ24"/>
    <mergeCell ref="AK22:AK24"/>
    <mergeCell ref="AL22:AL24"/>
    <mergeCell ref="AM22:AM24"/>
    <mergeCell ref="AN22:AN24"/>
    <mergeCell ref="AO28:AO30"/>
    <mergeCell ref="D31:D33"/>
    <mergeCell ref="AJ31:AJ33"/>
    <mergeCell ref="AK31:AK33"/>
    <mergeCell ref="AL31:AL33"/>
    <mergeCell ref="AM31:AM33"/>
    <mergeCell ref="AN31:AN33"/>
    <mergeCell ref="AO31:AO33"/>
    <mergeCell ref="D28:D30"/>
    <mergeCell ref="AJ28:AJ30"/>
    <mergeCell ref="AK28:AK30"/>
    <mergeCell ref="AL28:AL30"/>
    <mergeCell ref="AM28:AM30"/>
    <mergeCell ref="AN28:AN30"/>
    <mergeCell ref="AJ43:AO43"/>
    <mergeCell ref="AO34:AO36"/>
    <mergeCell ref="D37:D39"/>
    <mergeCell ref="AJ37:AJ39"/>
    <mergeCell ref="AK37:AK39"/>
    <mergeCell ref="AL37:AL39"/>
    <mergeCell ref="AM37:AM39"/>
    <mergeCell ref="AN37:AN39"/>
    <mergeCell ref="AO37:AO39"/>
    <mergeCell ref="D34:D36"/>
    <mergeCell ref="AJ34:AJ36"/>
    <mergeCell ref="AK34:AK36"/>
    <mergeCell ref="AL34:AL36"/>
    <mergeCell ref="AM34:AM36"/>
    <mergeCell ref="AN34:AN36"/>
    <mergeCell ref="B40:AI42"/>
    <mergeCell ref="AJ41:AL41"/>
    <mergeCell ref="AM41:AO41"/>
    <mergeCell ref="AJ42:AL42"/>
    <mergeCell ref="AM42:AO42"/>
  </mergeCells>
  <phoneticPr fontId="2"/>
  <conditionalFormatting sqref="AO10 AO40">
    <cfRule type="containsText" dxfId="129" priority="12" operator="containsText" text="未達成">
      <formula>NOT(ISERROR(SEARCH("未達成",AO10)))</formula>
    </cfRule>
  </conditionalFormatting>
  <conditionalFormatting sqref="AO13">
    <cfRule type="containsText" dxfId="128" priority="11" operator="containsText" text="未達成">
      <formula>NOT(ISERROR(SEARCH("未達成",AO13)))</formula>
    </cfRule>
  </conditionalFormatting>
  <conditionalFormatting sqref="AO16">
    <cfRule type="containsText" dxfId="127" priority="10" operator="containsText" text="未達成">
      <formula>NOT(ISERROR(SEARCH("未達成",AO16)))</formula>
    </cfRule>
  </conditionalFormatting>
  <conditionalFormatting sqref="AO19">
    <cfRule type="containsText" dxfId="126" priority="9" operator="containsText" text="未達成">
      <formula>NOT(ISERROR(SEARCH("未達成",AO19)))</formula>
    </cfRule>
  </conditionalFormatting>
  <conditionalFormatting sqref="AO22">
    <cfRule type="containsText" dxfId="125" priority="8" operator="containsText" text="未達成">
      <formula>NOT(ISERROR(SEARCH("未達成",AO22)))</formula>
    </cfRule>
  </conditionalFormatting>
  <conditionalFormatting sqref="AN40 AN10 AN13 AN16 AN19 AN22">
    <cfRule type="containsText" dxfId="124" priority="7" operator="containsText" text="未達成">
      <formula>NOT(ISERROR(SEARCH("未達成",AN10)))</formula>
    </cfRule>
  </conditionalFormatting>
  <conditionalFormatting sqref="AM40">
    <cfRule type="containsText" dxfId="123" priority="6" operator="containsText" text="未達成">
      <formula>NOT(ISERROR(SEARCH("未達成",AM40)))</formula>
    </cfRule>
  </conditionalFormatting>
  <conditionalFormatting sqref="AM13 AM16 AM19 AM22">
    <cfRule type="containsText" dxfId="122" priority="5" operator="containsText" text="未達成">
      <formula>NOT(ISERROR(SEARCH("未達成",AM13)))</formula>
    </cfRule>
  </conditionalFormatting>
  <conditionalFormatting sqref="AM10">
    <cfRule type="containsText" dxfId="121" priority="4" operator="containsText" text="未達成">
      <formula>NOT(ISERROR(SEARCH("未達成",AM10)))</formula>
    </cfRule>
  </conditionalFormatting>
  <conditionalFormatting sqref="AM25 AM28 AM31 AM34 AM37">
    <cfRule type="containsText" dxfId="120" priority="1" operator="containsText" text="未達成">
      <formula>NOT(ISERROR(SEARCH("未達成",AM25)))</formula>
    </cfRule>
  </conditionalFormatting>
  <conditionalFormatting sqref="AO25 AO28 AO31 AO34 AO37">
    <cfRule type="containsText" dxfId="119" priority="3" operator="containsText" text="未達成">
      <formula>NOT(ISERROR(SEARCH("未達成",AO25)))</formula>
    </cfRule>
  </conditionalFormatting>
  <conditionalFormatting sqref="AN25 AN28 AN31 AN34 AN37">
    <cfRule type="containsText" dxfId="118" priority="2" operator="containsText" text="未達成">
      <formula>NOT(ISERROR(SEARCH("未達成",AN25)))</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3" orientation="landscape" errors="dash"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AR43"/>
  <sheetViews>
    <sheetView showGridLines="0" showZeros="0" view="pageBreakPreview" zoomScale="85" zoomScaleNormal="115"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6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43972</v>
      </c>
      <c r="F7" s="176"/>
      <c r="G7" s="176"/>
      <c r="H7" s="176"/>
      <c r="I7" s="176"/>
      <c r="J7" s="176"/>
      <c r="K7" s="176"/>
      <c r="L7" s="176"/>
      <c r="M7" s="176"/>
      <c r="N7" s="176"/>
      <c r="O7" s="177"/>
      <c r="P7" s="175">
        <f t="shared" ref="P7" si="0">IF(P8="","",IF(MONTH(P8)=MONTH(O8),"",P8))</f>
        <v>43983</v>
      </c>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50">
        <v>43972</v>
      </c>
      <c r="F8" s="50">
        <f>E8+1</f>
        <v>43973</v>
      </c>
      <c r="G8" s="61">
        <f t="shared" ref="G8:AF8" si="1">F8+1</f>
        <v>43974</v>
      </c>
      <c r="H8" s="61">
        <f t="shared" si="1"/>
        <v>43975</v>
      </c>
      <c r="I8" s="50">
        <f t="shared" si="1"/>
        <v>43976</v>
      </c>
      <c r="J8" s="50">
        <f t="shared" si="1"/>
        <v>43977</v>
      </c>
      <c r="K8" s="50">
        <f t="shared" si="1"/>
        <v>43978</v>
      </c>
      <c r="L8" s="50">
        <f t="shared" si="1"/>
        <v>43979</v>
      </c>
      <c r="M8" s="57">
        <f t="shared" si="1"/>
        <v>43980</v>
      </c>
      <c r="N8" s="61">
        <f t="shared" si="1"/>
        <v>43981</v>
      </c>
      <c r="O8" s="61">
        <f t="shared" si="1"/>
        <v>43982</v>
      </c>
      <c r="P8" s="57">
        <f t="shared" si="1"/>
        <v>43983</v>
      </c>
      <c r="Q8" s="50">
        <f t="shared" si="1"/>
        <v>43984</v>
      </c>
      <c r="R8" s="50">
        <f t="shared" si="1"/>
        <v>43985</v>
      </c>
      <c r="S8" s="50">
        <f t="shared" si="1"/>
        <v>43986</v>
      </c>
      <c r="T8" s="50">
        <f t="shared" si="1"/>
        <v>43987</v>
      </c>
      <c r="U8" s="61">
        <f t="shared" si="1"/>
        <v>43988</v>
      </c>
      <c r="V8" s="61">
        <f t="shared" si="1"/>
        <v>43989</v>
      </c>
      <c r="W8" s="50">
        <f t="shared" si="1"/>
        <v>43990</v>
      </c>
      <c r="X8" s="50">
        <f t="shared" si="1"/>
        <v>43991</v>
      </c>
      <c r="Y8" s="50">
        <f t="shared" si="1"/>
        <v>43992</v>
      </c>
      <c r="Z8" s="50">
        <f t="shared" si="1"/>
        <v>43993</v>
      </c>
      <c r="AA8" s="50">
        <f t="shared" si="1"/>
        <v>43994</v>
      </c>
      <c r="AB8" s="61">
        <f t="shared" si="1"/>
        <v>43995</v>
      </c>
      <c r="AC8" s="61">
        <f t="shared" si="1"/>
        <v>43996</v>
      </c>
      <c r="AD8" s="50">
        <f t="shared" si="1"/>
        <v>43997</v>
      </c>
      <c r="AE8" s="50">
        <f t="shared" si="1"/>
        <v>43998</v>
      </c>
      <c r="AF8" s="50">
        <f t="shared" si="1"/>
        <v>43999</v>
      </c>
      <c r="AG8" s="50">
        <f>IF(AF8="","",IF(DAY($E$8)=1,IF(AF8=EOMONTH(DATE(YEAR($E$8),MONTH($E$8)-1,1),1),"",AF8+1),IF(DAY(AF8+1)=DAY($E$8),"",AF8+1)))</f>
        <v>44000</v>
      </c>
      <c r="AH8" s="50">
        <f>IF(AG8="","",IF(DAY($E$8)=1,IF(AG8=EOMONTH(DATE(YEAR($E$8),MONTH($E$8)-1,1),1),"",AG8+1),IF(DAY(AG8+1)=DAY($E$8),"",AG8+1)))</f>
        <v>44001</v>
      </c>
      <c r="AI8" s="61">
        <f>IF(AH8="","",IF(DAY($E$8)=1,IF(AH8=EOMONTH(DATE(YEAR($E$8),MONTH($E$8)-1,1),1),"",AH8+1),IF(DAY(AH8+1)=DAY($E$8),"",AH8+1)))</f>
        <v>44002</v>
      </c>
      <c r="AJ8" s="143"/>
      <c r="AK8" s="143"/>
      <c r="AL8" s="146"/>
      <c r="AM8" s="151" t="str">
        <f>【情報入力シート】!C8</f>
        <v>(4週7閉所)</v>
      </c>
      <c r="AN8" s="152"/>
      <c r="AO8" s="153"/>
    </row>
    <row r="9" spans="2:44" ht="14.1" customHeight="1" thickBot="1" x14ac:dyDescent="0.2">
      <c r="B9" s="171"/>
      <c r="C9" s="174"/>
      <c r="D9" s="174"/>
      <c r="E9" s="51" t="str">
        <f>TEXT(E8,"aaa")</f>
        <v>木</v>
      </c>
      <c r="F9" s="51" t="str">
        <f t="shared" ref="F9:AI9" si="2">TEXT(F8,"aaa")</f>
        <v>金</v>
      </c>
      <c r="G9" s="62" t="str">
        <f t="shared" si="2"/>
        <v>土</v>
      </c>
      <c r="H9" s="62" t="str">
        <f t="shared" si="2"/>
        <v>日</v>
      </c>
      <c r="I9" s="51" t="str">
        <f t="shared" si="2"/>
        <v>月</v>
      </c>
      <c r="J9" s="51" t="str">
        <f t="shared" si="2"/>
        <v>火</v>
      </c>
      <c r="K9" s="51" t="str">
        <f t="shared" si="2"/>
        <v>水</v>
      </c>
      <c r="L9" s="51" t="str">
        <f t="shared" si="2"/>
        <v>木</v>
      </c>
      <c r="M9" s="51" t="str">
        <f t="shared" si="2"/>
        <v>金</v>
      </c>
      <c r="N9" s="62" t="str">
        <f t="shared" si="2"/>
        <v>土</v>
      </c>
      <c r="O9" s="62" t="str">
        <f t="shared" si="2"/>
        <v>日</v>
      </c>
      <c r="P9" s="51" t="str">
        <f t="shared" si="2"/>
        <v>月</v>
      </c>
      <c r="Q9" s="51" t="str">
        <f t="shared" si="2"/>
        <v>火</v>
      </c>
      <c r="R9" s="51" t="str">
        <f t="shared" si="2"/>
        <v>水</v>
      </c>
      <c r="S9" s="51" t="str">
        <f t="shared" si="2"/>
        <v>木</v>
      </c>
      <c r="T9" s="51" t="str">
        <f t="shared" si="2"/>
        <v>金</v>
      </c>
      <c r="U9" s="62" t="str">
        <f t="shared" si="2"/>
        <v>土</v>
      </c>
      <c r="V9" s="62" t="str">
        <f t="shared" si="2"/>
        <v>日</v>
      </c>
      <c r="W9" s="51" t="str">
        <f t="shared" si="2"/>
        <v>月</v>
      </c>
      <c r="X9" s="51" t="str">
        <f t="shared" si="2"/>
        <v>火</v>
      </c>
      <c r="Y9" s="51" t="str">
        <f t="shared" si="2"/>
        <v>水</v>
      </c>
      <c r="Z9" s="51" t="str">
        <f t="shared" si="2"/>
        <v>木</v>
      </c>
      <c r="AA9" s="51" t="str">
        <f t="shared" si="2"/>
        <v>金</v>
      </c>
      <c r="AB9" s="62" t="str">
        <f t="shared" si="2"/>
        <v>土</v>
      </c>
      <c r="AC9" s="62" t="str">
        <f t="shared" si="2"/>
        <v>日</v>
      </c>
      <c r="AD9" s="51" t="str">
        <f t="shared" si="2"/>
        <v>月</v>
      </c>
      <c r="AE9" s="51" t="str">
        <f t="shared" si="2"/>
        <v>火</v>
      </c>
      <c r="AF9" s="51" t="str">
        <f t="shared" si="2"/>
        <v>水</v>
      </c>
      <c r="AG9" s="51" t="str">
        <f t="shared" si="2"/>
        <v>木</v>
      </c>
      <c r="AH9" s="51" t="str">
        <f t="shared" si="2"/>
        <v>金</v>
      </c>
      <c r="AI9" s="62" t="str">
        <f t="shared" si="2"/>
        <v>土</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52"/>
      <c r="F10" s="52"/>
      <c r="G10" s="63"/>
      <c r="H10" s="63"/>
      <c r="I10" s="52"/>
      <c r="J10" s="52"/>
      <c r="K10" s="52"/>
      <c r="L10" s="52"/>
      <c r="M10" s="52"/>
      <c r="N10" s="63"/>
      <c r="O10" s="63"/>
      <c r="P10" s="52"/>
      <c r="Q10" s="52"/>
      <c r="R10" s="52"/>
      <c r="S10" s="52"/>
      <c r="T10" s="52"/>
      <c r="U10" s="63"/>
      <c r="V10" s="63"/>
      <c r="W10" s="52"/>
      <c r="X10" s="52"/>
      <c r="Y10" s="52"/>
      <c r="Z10" s="52"/>
      <c r="AA10" s="52"/>
      <c r="AB10" s="63"/>
      <c r="AC10" s="63"/>
      <c r="AD10" s="52"/>
      <c r="AE10" s="52"/>
      <c r="AF10" s="52"/>
      <c r="AG10" s="52"/>
      <c r="AH10" s="52"/>
      <c r="AI10" s="63"/>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53"/>
      <c r="F11" s="53"/>
      <c r="G11" s="64"/>
      <c r="H11" s="64"/>
      <c r="I11" s="53"/>
      <c r="J11" s="53"/>
      <c r="K11" s="53"/>
      <c r="L11" s="53"/>
      <c r="M11" s="53"/>
      <c r="N11" s="64"/>
      <c r="O11" s="64"/>
      <c r="P11" s="53"/>
      <c r="Q11" s="53"/>
      <c r="R11" s="53"/>
      <c r="S11" s="53"/>
      <c r="T11" s="53"/>
      <c r="U11" s="64"/>
      <c r="V11" s="64"/>
      <c r="W11" s="53"/>
      <c r="X11" s="53"/>
      <c r="Y11" s="53"/>
      <c r="Z11" s="53"/>
      <c r="AA11" s="53"/>
      <c r="AB11" s="64"/>
      <c r="AC11" s="64"/>
      <c r="AD11" s="53"/>
      <c r="AE11" s="53"/>
      <c r="AF11" s="53"/>
      <c r="AG11" s="53"/>
      <c r="AH11" s="53"/>
      <c r="AI11" s="64"/>
      <c r="AJ11" s="129"/>
      <c r="AK11" s="129"/>
      <c r="AL11" s="132"/>
      <c r="AM11" s="134"/>
      <c r="AN11" s="140"/>
      <c r="AO11" s="124"/>
    </row>
    <row r="12" spans="2:44" ht="14.1" customHeight="1" x14ac:dyDescent="0.15">
      <c r="B12" s="24">
        <f>【情報入力シート】!C19</f>
        <v>0</v>
      </c>
      <c r="C12" s="13"/>
      <c r="D12" s="187"/>
      <c r="E12" s="54"/>
      <c r="F12" s="54"/>
      <c r="G12" s="65"/>
      <c r="H12" s="65"/>
      <c r="I12" s="54"/>
      <c r="J12" s="54"/>
      <c r="K12" s="54"/>
      <c r="L12" s="54"/>
      <c r="M12" s="54"/>
      <c r="N12" s="65"/>
      <c r="O12" s="65"/>
      <c r="P12" s="54"/>
      <c r="Q12" s="54"/>
      <c r="R12" s="54"/>
      <c r="S12" s="54"/>
      <c r="T12" s="54"/>
      <c r="U12" s="65"/>
      <c r="V12" s="65"/>
      <c r="W12" s="54"/>
      <c r="X12" s="54"/>
      <c r="Y12" s="54"/>
      <c r="Z12" s="54"/>
      <c r="AA12" s="54"/>
      <c r="AB12" s="65"/>
      <c r="AC12" s="65"/>
      <c r="AD12" s="54"/>
      <c r="AE12" s="54"/>
      <c r="AF12" s="54"/>
      <c r="AG12" s="54"/>
      <c r="AH12" s="54"/>
      <c r="AI12" s="65"/>
      <c r="AJ12" s="129"/>
      <c r="AK12" s="129"/>
      <c r="AL12" s="132"/>
      <c r="AM12" s="189"/>
      <c r="AN12" s="140"/>
      <c r="AO12" s="124"/>
    </row>
    <row r="13" spans="2:44" ht="14.1" customHeight="1" x14ac:dyDescent="0.15">
      <c r="B13" s="22">
        <f>【情報入力シート】!C20</f>
        <v>0</v>
      </c>
      <c r="C13" s="14" t="str">
        <f>【情報入力シート】!$C$3&amp;"従事"</f>
        <v>○○○○○○新築工事従事</v>
      </c>
      <c r="D13" s="184"/>
      <c r="E13" s="55"/>
      <c r="F13" s="55"/>
      <c r="G13" s="66"/>
      <c r="H13" s="66"/>
      <c r="I13" s="55"/>
      <c r="J13" s="55"/>
      <c r="K13" s="55"/>
      <c r="L13" s="55"/>
      <c r="M13" s="55"/>
      <c r="N13" s="66"/>
      <c r="O13" s="66"/>
      <c r="P13" s="55"/>
      <c r="Q13" s="55"/>
      <c r="R13" s="55"/>
      <c r="S13" s="55"/>
      <c r="T13" s="55"/>
      <c r="U13" s="66"/>
      <c r="V13" s="66"/>
      <c r="W13" s="55"/>
      <c r="X13" s="55"/>
      <c r="Y13" s="55"/>
      <c r="Z13" s="55"/>
      <c r="AA13" s="55"/>
      <c r="AB13" s="66"/>
      <c r="AC13" s="66"/>
      <c r="AD13" s="55"/>
      <c r="AE13" s="55"/>
      <c r="AF13" s="55"/>
      <c r="AG13" s="55"/>
      <c r="AH13" s="55"/>
      <c r="AI13" s="66"/>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53"/>
      <c r="F14" s="53"/>
      <c r="G14" s="64"/>
      <c r="H14" s="64"/>
      <c r="I14" s="53"/>
      <c r="J14" s="53"/>
      <c r="K14" s="53"/>
      <c r="L14" s="53"/>
      <c r="M14" s="53"/>
      <c r="N14" s="64"/>
      <c r="O14" s="64"/>
      <c r="P14" s="56"/>
      <c r="Q14" s="53"/>
      <c r="R14" s="53"/>
      <c r="S14" s="53"/>
      <c r="T14" s="53"/>
      <c r="U14" s="64"/>
      <c r="V14" s="64"/>
      <c r="W14" s="53"/>
      <c r="X14" s="53"/>
      <c r="Y14" s="53"/>
      <c r="Z14" s="53"/>
      <c r="AA14" s="53"/>
      <c r="AB14" s="64"/>
      <c r="AC14" s="64"/>
      <c r="AD14" s="53"/>
      <c r="AE14" s="53"/>
      <c r="AF14" s="53"/>
      <c r="AG14" s="53"/>
      <c r="AH14" s="53"/>
      <c r="AI14" s="64"/>
      <c r="AJ14" s="131"/>
      <c r="AK14" s="131"/>
      <c r="AL14" s="138"/>
      <c r="AM14" s="134"/>
      <c r="AN14" s="135"/>
      <c r="AO14" s="137"/>
    </row>
    <row r="15" spans="2:44" ht="14.1" customHeight="1" x14ac:dyDescent="0.15">
      <c r="B15" s="24">
        <f>【情報入力シート】!C22</f>
        <v>0</v>
      </c>
      <c r="C15" s="13"/>
      <c r="D15" s="187"/>
      <c r="E15" s="54"/>
      <c r="F15" s="54"/>
      <c r="G15" s="65"/>
      <c r="H15" s="65"/>
      <c r="I15" s="54"/>
      <c r="J15" s="54"/>
      <c r="K15" s="54"/>
      <c r="L15" s="54"/>
      <c r="M15" s="54"/>
      <c r="N15" s="65"/>
      <c r="O15" s="90"/>
      <c r="P15" s="54"/>
      <c r="Q15" s="91"/>
      <c r="R15" s="54"/>
      <c r="S15" s="54"/>
      <c r="T15" s="54"/>
      <c r="U15" s="65"/>
      <c r="V15" s="65"/>
      <c r="W15" s="54"/>
      <c r="X15" s="54"/>
      <c r="Y15" s="54"/>
      <c r="Z15" s="54"/>
      <c r="AA15" s="54"/>
      <c r="AB15" s="65"/>
      <c r="AC15" s="65"/>
      <c r="AD15" s="54"/>
      <c r="AE15" s="54"/>
      <c r="AF15" s="54"/>
      <c r="AG15" s="54"/>
      <c r="AH15" s="54"/>
      <c r="AI15" s="65"/>
      <c r="AJ15" s="131"/>
      <c r="AK15" s="131"/>
      <c r="AL15" s="138"/>
      <c r="AM15" s="134"/>
      <c r="AN15" s="135"/>
      <c r="AO15" s="137"/>
    </row>
    <row r="16" spans="2:44" ht="14.1" customHeight="1" x14ac:dyDescent="0.15">
      <c r="B16" s="22">
        <f>【情報入力シート】!C23</f>
        <v>0</v>
      </c>
      <c r="C16" s="14" t="str">
        <f>【情報入力シート】!$C$3&amp;"従事"</f>
        <v>○○○○○○新築工事従事</v>
      </c>
      <c r="D16" s="184"/>
      <c r="E16" s="55"/>
      <c r="F16" s="55"/>
      <c r="G16" s="66"/>
      <c r="H16" s="66"/>
      <c r="I16" s="55"/>
      <c r="J16" s="55"/>
      <c r="K16" s="55"/>
      <c r="L16" s="55"/>
      <c r="M16" s="55"/>
      <c r="N16" s="66"/>
      <c r="O16" s="66"/>
      <c r="P16" s="92"/>
      <c r="Q16" s="55"/>
      <c r="R16" s="55"/>
      <c r="S16" s="55"/>
      <c r="T16" s="55"/>
      <c r="U16" s="66"/>
      <c r="V16" s="66"/>
      <c r="W16" s="55"/>
      <c r="X16" s="55"/>
      <c r="Y16" s="55"/>
      <c r="Z16" s="55"/>
      <c r="AA16" s="55"/>
      <c r="AB16" s="66"/>
      <c r="AC16" s="66"/>
      <c r="AD16" s="55"/>
      <c r="AE16" s="55"/>
      <c r="AF16" s="55"/>
      <c r="AG16" s="55"/>
      <c r="AH16" s="55"/>
      <c r="AI16" s="66"/>
      <c r="AJ16" s="131">
        <f>COUNTIF(E16:AI18,"休")</f>
        <v>0</v>
      </c>
      <c r="AK16" s="131">
        <f t="shared" ref="AK16" si="5">MIN(AQ16:AR16)</f>
        <v>0</v>
      </c>
      <c r="AL16" s="138" t="e">
        <f t="shared" ref="AL16" si="6">AJ16/AK16</f>
        <v>#DIV/0!</v>
      </c>
      <c r="AM16" s="134" t="e">
        <f t="shared" ref="AM16" si="7">IF(AL16&gt;=0.214,"達成","未達成")</f>
        <v>#DIV/0!</v>
      </c>
      <c r="AN16" s="135" t="e">
        <f t="shared" ref="AN16" si="8">IF(AL16&gt;=0.25,"達成","未達成")</f>
        <v>#DIV/0!</v>
      </c>
      <c r="AO16" s="137" t="e">
        <f t="shared" ref="AO16" si="9">IF(AL16&gt;=0.285,"達成","未達成")</f>
        <v>#DIV/0!</v>
      </c>
      <c r="AQ16" s="70">
        <f t="shared" ref="AQ16" si="10">COUNTA(E16:AI18)</f>
        <v>0</v>
      </c>
      <c r="AR16" s="71">
        <v>28</v>
      </c>
    </row>
    <row r="17" spans="2:44" ht="14.1" customHeight="1" x14ac:dyDescent="0.15">
      <c r="B17" s="23">
        <f>【情報入力シート】!C24</f>
        <v>0</v>
      </c>
      <c r="C17" s="12" t="s">
        <v>1</v>
      </c>
      <c r="D17" s="185"/>
      <c r="E17" s="53"/>
      <c r="F17" s="53"/>
      <c r="G17" s="64"/>
      <c r="H17" s="64"/>
      <c r="I17" s="53"/>
      <c r="J17" s="53"/>
      <c r="K17" s="53"/>
      <c r="L17" s="53"/>
      <c r="M17" s="53"/>
      <c r="N17" s="64"/>
      <c r="O17" s="64"/>
      <c r="P17" s="53"/>
      <c r="Q17" s="53"/>
      <c r="R17" s="53"/>
      <c r="S17" s="53"/>
      <c r="T17" s="53"/>
      <c r="U17" s="64"/>
      <c r="V17" s="64"/>
      <c r="W17" s="53"/>
      <c r="X17" s="53"/>
      <c r="Y17" s="53"/>
      <c r="Z17" s="53"/>
      <c r="AA17" s="53"/>
      <c r="AB17" s="64"/>
      <c r="AC17" s="64"/>
      <c r="AD17" s="53"/>
      <c r="AE17" s="53"/>
      <c r="AF17" s="53"/>
      <c r="AG17" s="53"/>
      <c r="AH17" s="53"/>
      <c r="AI17" s="64"/>
      <c r="AJ17" s="131"/>
      <c r="AK17" s="131"/>
      <c r="AL17" s="138"/>
      <c r="AM17" s="134"/>
      <c r="AN17" s="135"/>
      <c r="AO17" s="137"/>
    </row>
    <row r="18" spans="2:44" ht="14.1" customHeight="1" x14ac:dyDescent="0.15">
      <c r="B18" s="24">
        <f>【情報入力シート】!C25</f>
        <v>0</v>
      </c>
      <c r="C18" s="13"/>
      <c r="D18" s="187"/>
      <c r="E18" s="54"/>
      <c r="F18" s="54"/>
      <c r="G18" s="65"/>
      <c r="H18" s="65"/>
      <c r="I18" s="54"/>
      <c r="J18" s="54"/>
      <c r="K18" s="54"/>
      <c r="L18" s="54"/>
      <c r="M18" s="54"/>
      <c r="N18" s="65"/>
      <c r="O18" s="65"/>
      <c r="P18" s="54"/>
      <c r="Q18" s="54"/>
      <c r="R18" s="54"/>
      <c r="S18" s="54"/>
      <c r="T18" s="54"/>
      <c r="U18" s="65"/>
      <c r="V18" s="65"/>
      <c r="W18" s="54"/>
      <c r="X18" s="54"/>
      <c r="Y18" s="54"/>
      <c r="Z18" s="54"/>
      <c r="AA18" s="54"/>
      <c r="AB18" s="65"/>
      <c r="AC18" s="65"/>
      <c r="AD18" s="54"/>
      <c r="AE18" s="54"/>
      <c r="AF18" s="54"/>
      <c r="AG18" s="54"/>
      <c r="AH18" s="54"/>
      <c r="AI18" s="65"/>
      <c r="AJ18" s="131"/>
      <c r="AK18" s="131"/>
      <c r="AL18" s="138"/>
      <c r="AM18" s="134"/>
      <c r="AN18" s="135"/>
      <c r="AO18" s="137"/>
    </row>
    <row r="19" spans="2:44" ht="14.1" customHeight="1" x14ac:dyDescent="0.15">
      <c r="B19" s="22">
        <f>【情報入力シート】!C26</f>
        <v>0</v>
      </c>
      <c r="C19" s="14" t="str">
        <f>【情報入力シート】!$C$3&amp;"従事"</f>
        <v>○○○○○○新築工事従事</v>
      </c>
      <c r="D19" s="184"/>
      <c r="E19" s="55"/>
      <c r="F19" s="55"/>
      <c r="G19" s="66"/>
      <c r="H19" s="66"/>
      <c r="I19" s="55"/>
      <c r="J19" s="55"/>
      <c r="K19" s="55"/>
      <c r="L19" s="55"/>
      <c r="M19" s="55"/>
      <c r="N19" s="66"/>
      <c r="O19" s="66"/>
      <c r="P19" s="55"/>
      <c r="Q19" s="55"/>
      <c r="R19" s="55"/>
      <c r="S19" s="55"/>
      <c r="T19" s="55"/>
      <c r="U19" s="66"/>
      <c r="V19" s="66"/>
      <c r="W19" s="55"/>
      <c r="X19" s="55"/>
      <c r="Y19" s="55"/>
      <c r="Z19" s="55"/>
      <c r="AA19" s="55"/>
      <c r="AB19" s="66"/>
      <c r="AC19" s="66"/>
      <c r="AD19" s="55"/>
      <c r="AE19" s="55"/>
      <c r="AF19" s="55"/>
      <c r="AG19" s="55"/>
      <c r="AH19" s="55"/>
      <c r="AI19" s="66"/>
      <c r="AJ19" s="131">
        <f>COUNTIF(E19:AI21,"休")</f>
        <v>0</v>
      </c>
      <c r="AK19" s="131">
        <f t="shared" ref="AK19" si="11">MIN(AQ19:AR19)</f>
        <v>0</v>
      </c>
      <c r="AL19" s="138" t="e">
        <f t="shared" ref="AL19" si="12">AJ19/AK19</f>
        <v>#DIV/0!</v>
      </c>
      <c r="AM19" s="134" t="e">
        <f t="shared" ref="AM19" si="13">IF(AL19&gt;=0.214,"達成","未達成")</f>
        <v>#DIV/0!</v>
      </c>
      <c r="AN19" s="135" t="e">
        <f t="shared" ref="AN19" si="14">IF(AL19&gt;=0.25,"達成","未達成")</f>
        <v>#DIV/0!</v>
      </c>
      <c r="AO19" s="137" t="e">
        <f t="shared" ref="AO19" si="15">IF(AL19&gt;=0.285,"達成","未達成")</f>
        <v>#DIV/0!</v>
      </c>
      <c r="AQ19" s="70">
        <f t="shared" ref="AQ19" si="16">COUNTA(E19:AI21)</f>
        <v>0</v>
      </c>
      <c r="AR19" s="71">
        <v>28</v>
      </c>
    </row>
    <row r="20" spans="2:44" ht="14.1" customHeight="1" x14ac:dyDescent="0.15">
      <c r="B20" s="23">
        <f>【情報入力シート】!C27</f>
        <v>0</v>
      </c>
      <c r="C20" s="12" t="s">
        <v>1</v>
      </c>
      <c r="D20" s="185"/>
      <c r="E20" s="53"/>
      <c r="F20" s="53"/>
      <c r="G20" s="64"/>
      <c r="H20" s="64"/>
      <c r="I20" s="53"/>
      <c r="J20" s="53"/>
      <c r="K20" s="53"/>
      <c r="L20" s="53"/>
      <c r="M20" s="53"/>
      <c r="N20" s="64"/>
      <c r="O20" s="64"/>
      <c r="P20" s="53"/>
      <c r="Q20" s="53"/>
      <c r="R20" s="53"/>
      <c r="S20" s="53"/>
      <c r="T20" s="53"/>
      <c r="U20" s="64"/>
      <c r="V20" s="64"/>
      <c r="W20" s="53"/>
      <c r="X20" s="53"/>
      <c r="Y20" s="53"/>
      <c r="Z20" s="53"/>
      <c r="AA20" s="53"/>
      <c r="AB20" s="64"/>
      <c r="AC20" s="64"/>
      <c r="AD20" s="53"/>
      <c r="AE20" s="53"/>
      <c r="AF20" s="53"/>
      <c r="AG20" s="53"/>
      <c r="AH20" s="53"/>
      <c r="AI20" s="64"/>
      <c r="AJ20" s="131"/>
      <c r="AK20" s="131"/>
      <c r="AL20" s="138"/>
      <c r="AM20" s="134"/>
      <c r="AN20" s="135"/>
      <c r="AO20" s="137"/>
    </row>
    <row r="21" spans="2:44" ht="14.1" customHeight="1" x14ac:dyDescent="0.15">
      <c r="B21" s="24">
        <f>【情報入力シート】!C28</f>
        <v>0</v>
      </c>
      <c r="C21" s="13"/>
      <c r="D21" s="187"/>
      <c r="E21" s="54"/>
      <c r="F21" s="54"/>
      <c r="G21" s="65"/>
      <c r="H21" s="65"/>
      <c r="I21" s="54"/>
      <c r="J21" s="54"/>
      <c r="K21" s="54"/>
      <c r="L21" s="54"/>
      <c r="M21" s="54"/>
      <c r="N21" s="65"/>
      <c r="O21" s="65"/>
      <c r="P21" s="54"/>
      <c r="Q21" s="54"/>
      <c r="R21" s="54"/>
      <c r="S21" s="54"/>
      <c r="T21" s="54"/>
      <c r="U21" s="65"/>
      <c r="V21" s="65"/>
      <c r="W21" s="54"/>
      <c r="X21" s="54"/>
      <c r="Y21" s="54"/>
      <c r="Z21" s="54"/>
      <c r="AA21" s="54"/>
      <c r="AB21" s="65"/>
      <c r="AC21" s="65"/>
      <c r="AD21" s="54"/>
      <c r="AE21" s="54"/>
      <c r="AF21" s="54"/>
      <c r="AG21" s="54"/>
      <c r="AH21" s="54"/>
      <c r="AI21" s="65"/>
      <c r="AJ21" s="131"/>
      <c r="AK21" s="131"/>
      <c r="AL21" s="138"/>
      <c r="AM21" s="134"/>
      <c r="AN21" s="135"/>
      <c r="AO21" s="137"/>
    </row>
    <row r="22" spans="2:44" ht="14.1" customHeight="1" x14ac:dyDescent="0.15">
      <c r="B22" s="22">
        <f>【情報入力シート】!C29</f>
        <v>0</v>
      </c>
      <c r="C22" s="14" t="str">
        <f>【情報入力シート】!$C$3&amp;"従事"</f>
        <v>○○○○○○新築工事従事</v>
      </c>
      <c r="D22" s="184"/>
      <c r="E22" s="55"/>
      <c r="F22" s="55"/>
      <c r="G22" s="66"/>
      <c r="H22" s="66"/>
      <c r="I22" s="55"/>
      <c r="J22" s="55"/>
      <c r="K22" s="55"/>
      <c r="L22" s="55"/>
      <c r="M22" s="55"/>
      <c r="N22" s="66"/>
      <c r="O22" s="66"/>
      <c r="P22" s="55"/>
      <c r="Q22" s="55"/>
      <c r="R22" s="55"/>
      <c r="S22" s="55"/>
      <c r="T22" s="55"/>
      <c r="U22" s="66"/>
      <c r="V22" s="66"/>
      <c r="W22" s="55"/>
      <c r="X22" s="55"/>
      <c r="Y22" s="55"/>
      <c r="Z22" s="55"/>
      <c r="AA22" s="55"/>
      <c r="AB22" s="66"/>
      <c r="AC22" s="66"/>
      <c r="AD22" s="55"/>
      <c r="AE22" s="55"/>
      <c r="AF22" s="55"/>
      <c r="AG22" s="55"/>
      <c r="AH22" s="55"/>
      <c r="AI22" s="66"/>
      <c r="AJ22" s="131">
        <f>COUNTIF(E22:AI24,"休")</f>
        <v>0</v>
      </c>
      <c r="AK22" s="131">
        <f t="shared" ref="AK22" si="17">MIN(AQ22:AR22)</f>
        <v>0</v>
      </c>
      <c r="AL22" s="138" t="e">
        <f t="shared" ref="AL22" si="18">AJ22/AK22</f>
        <v>#DIV/0!</v>
      </c>
      <c r="AM22" s="134" t="e">
        <f t="shared" ref="AM22" si="19">IF(AL22&gt;=0.214,"達成","未達成")</f>
        <v>#DIV/0!</v>
      </c>
      <c r="AN22" s="135" t="e">
        <f t="shared" ref="AN22" si="20">IF(AL22&gt;=0.25,"達成","未達成")</f>
        <v>#DIV/0!</v>
      </c>
      <c r="AO22" s="137" t="e">
        <f t="shared" ref="AO22" si="21">IF(AL22&gt;=0.285,"達成","未達成")</f>
        <v>#DIV/0!</v>
      </c>
      <c r="AQ22" s="70">
        <f t="shared" ref="AQ22" si="22">COUNTA(E22:AI24)</f>
        <v>0</v>
      </c>
      <c r="AR22" s="71">
        <v>28</v>
      </c>
    </row>
    <row r="23" spans="2:44" ht="14.1" customHeight="1" x14ac:dyDescent="0.15">
      <c r="B23" s="23">
        <f>【情報入力シート】!C30</f>
        <v>0</v>
      </c>
      <c r="C23" s="12" t="s">
        <v>1</v>
      </c>
      <c r="D23" s="185"/>
      <c r="E23" s="53"/>
      <c r="F23" s="53"/>
      <c r="G23" s="64"/>
      <c r="H23" s="64"/>
      <c r="I23" s="53"/>
      <c r="J23" s="53"/>
      <c r="K23" s="53"/>
      <c r="L23" s="53"/>
      <c r="M23" s="53"/>
      <c r="N23" s="64"/>
      <c r="O23" s="64"/>
      <c r="P23" s="53"/>
      <c r="Q23" s="53"/>
      <c r="R23" s="53"/>
      <c r="S23" s="53"/>
      <c r="T23" s="53"/>
      <c r="U23" s="64"/>
      <c r="V23" s="64"/>
      <c r="W23" s="53"/>
      <c r="X23" s="53"/>
      <c r="Y23" s="53"/>
      <c r="Z23" s="53"/>
      <c r="AA23" s="53"/>
      <c r="AB23" s="64"/>
      <c r="AC23" s="64"/>
      <c r="AD23" s="53"/>
      <c r="AE23" s="53"/>
      <c r="AF23" s="53"/>
      <c r="AG23" s="53"/>
      <c r="AH23" s="53"/>
      <c r="AI23" s="64"/>
      <c r="AJ23" s="131"/>
      <c r="AK23" s="131"/>
      <c r="AL23" s="138"/>
      <c r="AM23" s="134"/>
      <c r="AN23" s="135"/>
      <c r="AO23" s="137"/>
    </row>
    <row r="24" spans="2:44" ht="14.1" customHeight="1" x14ac:dyDescent="0.15">
      <c r="B24" s="24">
        <f>【情報入力シート】!C31</f>
        <v>0</v>
      </c>
      <c r="C24" s="13"/>
      <c r="D24" s="187"/>
      <c r="E24" s="54"/>
      <c r="F24" s="54"/>
      <c r="G24" s="65"/>
      <c r="H24" s="65"/>
      <c r="I24" s="54"/>
      <c r="J24" s="54"/>
      <c r="K24" s="54"/>
      <c r="L24" s="54"/>
      <c r="M24" s="54"/>
      <c r="N24" s="65"/>
      <c r="O24" s="65"/>
      <c r="P24" s="54"/>
      <c r="Q24" s="54"/>
      <c r="R24" s="54"/>
      <c r="S24" s="54"/>
      <c r="T24" s="54"/>
      <c r="U24" s="65"/>
      <c r="V24" s="65"/>
      <c r="W24" s="54"/>
      <c r="X24" s="54"/>
      <c r="Y24" s="54"/>
      <c r="Z24" s="54"/>
      <c r="AA24" s="54"/>
      <c r="AB24" s="65"/>
      <c r="AC24" s="65"/>
      <c r="AD24" s="54"/>
      <c r="AE24" s="54"/>
      <c r="AF24" s="54"/>
      <c r="AG24" s="54"/>
      <c r="AH24" s="54"/>
      <c r="AI24" s="65"/>
      <c r="AJ24" s="131"/>
      <c r="AK24" s="131"/>
      <c r="AL24" s="138"/>
      <c r="AM24" s="134"/>
      <c r="AN24" s="135"/>
      <c r="AO24" s="137"/>
    </row>
    <row r="25" spans="2:44" ht="14.1" customHeight="1" x14ac:dyDescent="0.15">
      <c r="B25" s="22">
        <f>【情報入力シート】!C32</f>
        <v>0</v>
      </c>
      <c r="C25" s="14" t="str">
        <f>【情報入力シート】!$C$3&amp;"従事"</f>
        <v>○○○○○○新築工事従事</v>
      </c>
      <c r="D25" s="184"/>
      <c r="E25" s="92"/>
      <c r="F25" s="92"/>
      <c r="G25" s="93"/>
      <c r="H25" s="93"/>
      <c r="I25" s="92"/>
      <c r="J25" s="92"/>
      <c r="K25" s="92"/>
      <c r="L25" s="92"/>
      <c r="M25" s="92"/>
      <c r="N25" s="93"/>
      <c r="O25" s="93"/>
      <c r="P25" s="92"/>
      <c r="Q25" s="92"/>
      <c r="R25" s="92"/>
      <c r="S25" s="92"/>
      <c r="T25" s="92"/>
      <c r="U25" s="93"/>
      <c r="V25" s="93"/>
      <c r="W25" s="92"/>
      <c r="X25" s="92"/>
      <c r="Y25" s="92"/>
      <c r="Z25" s="92"/>
      <c r="AA25" s="92"/>
      <c r="AB25" s="93"/>
      <c r="AC25" s="93"/>
      <c r="AD25" s="92"/>
      <c r="AE25" s="92"/>
      <c r="AF25" s="92"/>
      <c r="AG25" s="92"/>
      <c r="AH25" s="92"/>
      <c r="AI25" s="93"/>
      <c r="AJ25" s="131">
        <f>COUNTIF(E25:AI27,"休")</f>
        <v>0</v>
      </c>
      <c r="AK25" s="131">
        <f t="shared" ref="AK25" si="23">MIN(AQ25:AR25)</f>
        <v>0</v>
      </c>
      <c r="AL25" s="138" t="e">
        <f t="shared" ref="AL25" si="24">AJ25/AK25</f>
        <v>#DIV/0!</v>
      </c>
      <c r="AM25" s="134" t="e">
        <f t="shared" ref="AM25" si="25">IF(AL25&gt;=0.214,"達成","未達成")</f>
        <v>#DIV/0!</v>
      </c>
      <c r="AN25" s="135" t="e">
        <f t="shared" ref="AN25" si="26">IF(AL25&gt;=0.25,"達成","未達成")</f>
        <v>#DIV/0!</v>
      </c>
      <c r="AO25" s="137" t="e">
        <f t="shared" ref="AO25" si="27">IF(AL25&gt;=0.285,"達成","未達成")</f>
        <v>#DIV/0!</v>
      </c>
      <c r="AQ25" s="70">
        <f t="shared" ref="AQ25" si="28">COUNTA(E25:AI27)</f>
        <v>0</v>
      </c>
      <c r="AR25" s="71">
        <v>28</v>
      </c>
    </row>
    <row r="26" spans="2:44" ht="14.1" customHeight="1" x14ac:dyDescent="0.15">
      <c r="B26" s="23">
        <f>【情報入力シート】!C33</f>
        <v>0</v>
      </c>
      <c r="C26" s="12" t="s">
        <v>1</v>
      </c>
      <c r="D26" s="185"/>
      <c r="E26" s="53"/>
      <c r="F26" s="53"/>
      <c r="G26" s="64"/>
      <c r="H26" s="64"/>
      <c r="I26" s="53"/>
      <c r="J26" s="53"/>
      <c r="K26" s="53"/>
      <c r="L26" s="53"/>
      <c r="M26" s="53"/>
      <c r="N26" s="64"/>
      <c r="O26" s="64"/>
      <c r="P26" s="53"/>
      <c r="Q26" s="53"/>
      <c r="R26" s="53"/>
      <c r="S26" s="53"/>
      <c r="T26" s="53"/>
      <c r="U26" s="64"/>
      <c r="V26" s="64"/>
      <c r="W26" s="53"/>
      <c r="X26" s="53"/>
      <c r="Y26" s="53"/>
      <c r="Z26" s="53"/>
      <c r="AA26" s="53"/>
      <c r="AB26" s="64"/>
      <c r="AC26" s="64"/>
      <c r="AD26" s="53"/>
      <c r="AE26" s="53"/>
      <c r="AF26" s="53"/>
      <c r="AG26" s="53"/>
      <c r="AH26" s="53"/>
      <c r="AI26" s="64"/>
      <c r="AJ26" s="131"/>
      <c r="AK26" s="131"/>
      <c r="AL26" s="138"/>
      <c r="AM26" s="134"/>
      <c r="AN26" s="135"/>
      <c r="AO26" s="137"/>
    </row>
    <row r="27" spans="2:44" ht="14.1" customHeight="1" x14ac:dyDescent="0.15">
      <c r="B27" s="24">
        <f>【情報入力シート】!C34</f>
        <v>0</v>
      </c>
      <c r="C27" s="13"/>
      <c r="D27" s="187"/>
      <c r="E27" s="56"/>
      <c r="F27" s="56"/>
      <c r="G27" s="67"/>
      <c r="H27" s="67"/>
      <c r="I27" s="56"/>
      <c r="J27" s="56"/>
      <c r="K27" s="56"/>
      <c r="L27" s="56"/>
      <c r="M27" s="56"/>
      <c r="N27" s="67"/>
      <c r="O27" s="67"/>
      <c r="P27" s="56"/>
      <c r="Q27" s="56"/>
      <c r="R27" s="56"/>
      <c r="S27" s="56"/>
      <c r="T27" s="56"/>
      <c r="U27" s="67"/>
      <c r="V27" s="67"/>
      <c r="W27" s="56"/>
      <c r="X27" s="56"/>
      <c r="Y27" s="56"/>
      <c r="Z27" s="56"/>
      <c r="AA27" s="56"/>
      <c r="AB27" s="67"/>
      <c r="AC27" s="67"/>
      <c r="AD27" s="56"/>
      <c r="AE27" s="56"/>
      <c r="AF27" s="56"/>
      <c r="AG27" s="56"/>
      <c r="AH27" s="56"/>
      <c r="AI27" s="67"/>
      <c r="AJ27" s="131"/>
      <c r="AK27" s="131"/>
      <c r="AL27" s="138"/>
      <c r="AM27" s="134"/>
      <c r="AN27" s="135"/>
      <c r="AO27" s="137"/>
    </row>
    <row r="28" spans="2:44" ht="14.1" customHeight="1" x14ac:dyDescent="0.15">
      <c r="B28" s="22">
        <f>【情報入力シート】!C35</f>
        <v>0</v>
      </c>
      <c r="C28" s="14" t="str">
        <f>【情報入力シート】!$C$3&amp;"従事"</f>
        <v>○○○○○○新築工事従事</v>
      </c>
      <c r="D28" s="184"/>
      <c r="E28" s="55"/>
      <c r="F28" s="55"/>
      <c r="G28" s="66"/>
      <c r="H28" s="66"/>
      <c r="I28" s="55"/>
      <c r="J28" s="55"/>
      <c r="K28" s="55"/>
      <c r="L28" s="55"/>
      <c r="M28" s="55"/>
      <c r="N28" s="66"/>
      <c r="O28" s="66"/>
      <c r="P28" s="55"/>
      <c r="Q28" s="55"/>
      <c r="R28" s="55"/>
      <c r="S28" s="55"/>
      <c r="T28" s="55"/>
      <c r="U28" s="66"/>
      <c r="V28" s="66"/>
      <c r="W28" s="55"/>
      <c r="X28" s="55"/>
      <c r="Y28" s="55"/>
      <c r="Z28" s="55"/>
      <c r="AA28" s="55"/>
      <c r="AB28" s="66"/>
      <c r="AC28" s="66"/>
      <c r="AD28" s="55"/>
      <c r="AE28" s="55"/>
      <c r="AF28" s="55"/>
      <c r="AG28" s="55"/>
      <c r="AH28" s="55"/>
      <c r="AI28" s="66"/>
      <c r="AJ28" s="131">
        <f>COUNTIF(E28:AI30,"休")</f>
        <v>0</v>
      </c>
      <c r="AK28" s="131">
        <f t="shared" ref="AK28" si="29">MIN(AQ28:AR28)</f>
        <v>0</v>
      </c>
      <c r="AL28" s="138" t="e">
        <f t="shared" ref="AL28" si="30">AJ28/AK28</f>
        <v>#DIV/0!</v>
      </c>
      <c r="AM28" s="134" t="e">
        <f t="shared" ref="AM28" si="31">IF(AL28&gt;=0.214,"達成","未達成")</f>
        <v>#DIV/0!</v>
      </c>
      <c r="AN28" s="135" t="e">
        <f t="shared" ref="AN28" si="32">IF(AL28&gt;=0.25,"達成","未達成")</f>
        <v>#DIV/0!</v>
      </c>
      <c r="AO28" s="137" t="e">
        <f t="shared" ref="AO28" si="33">IF(AL28&gt;=0.285,"達成","未達成")</f>
        <v>#DIV/0!</v>
      </c>
      <c r="AQ28" s="70">
        <f t="shared" ref="AQ28" si="34">COUNTA(E28:AI30)</f>
        <v>0</v>
      </c>
      <c r="AR28" s="71">
        <v>28</v>
      </c>
    </row>
    <row r="29" spans="2:44" ht="14.1" customHeight="1" x14ac:dyDescent="0.15">
      <c r="B29" s="23">
        <f>【情報入力シート】!C36</f>
        <v>0</v>
      </c>
      <c r="C29" s="12" t="s">
        <v>1</v>
      </c>
      <c r="D29" s="185"/>
      <c r="E29" s="53"/>
      <c r="F29" s="53"/>
      <c r="G29" s="64"/>
      <c r="H29" s="64"/>
      <c r="I29" s="53"/>
      <c r="J29" s="53"/>
      <c r="K29" s="53"/>
      <c r="L29" s="53"/>
      <c r="M29" s="53"/>
      <c r="N29" s="64"/>
      <c r="O29" s="64"/>
      <c r="P29" s="53"/>
      <c r="Q29" s="53"/>
      <c r="R29" s="53"/>
      <c r="S29" s="53"/>
      <c r="T29" s="53"/>
      <c r="U29" s="64"/>
      <c r="V29" s="64"/>
      <c r="W29" s="53"/>
      <c r="X29" s="53"/>
      <c r="Y29" s="53"/>
      <c r="Z29" s="53"/>
      <c r="AA29" s="53"/>
      <c r="AB29" s="64"/>
      <c r="AC29" s="64"/>
      <c r="AD29" s="53"/>
      <c r="AE29" s="53"/>
      <c r="AF29" s="53"/>
      <c r="AG29" s="53"/>
      <c r="AH29" s="53"/>
      <c r="AI29" s="64"/>
      <c r="AJ29" s="131"/>
      <c r="AK29" s="131"/>
      <c r="AL29" s="138"/>
      <c r="AM29" s="134"/>
      <c r="AN29" s="135"/>
      <c r="AO29" s="137"/>
    </row>
    <row r="30" spans="2:44" ht="14.1" customHeight="1" x14ac:dyDescent="0.15">
      <c r="B30" s="24">
        <f>【情報入力シート】!C37</f>
        <v>0</v>
      </c>
      <c r="C30" s="13"/>
      <c r="D30" s="187"/>
      <c r="E30" s="54"/>
      <c r="F30" s="54"/>
      <c r="G30" s="65"/>
      <c r="H30" s="65"/>
      <c r="I30" s="54"/>
      <c r="J30" s="54"/>
      <c r="K30" s="54"/>
      <c r="L30" s="54"/>
      <c r="M30" s="54"/>
      <c r="N30" s="65"/>
      <c r="O30" s="65"/>
      <c r="P30" s="54"/>
      <c r="Q30" s="54"/>
      <c r="R30" s="54"/>
      <c r="S30" s="54"/>
      <c r="T30" s="54"/>
      <c r="U30" s="65"/>
      <c r="V30" s="65"/>
      <c r="W30" s="54"/>
      <c r="X30" s="54"/>
      <c r="Y30" s="54"/>
      <c r="Z30" s="54"/>
      <c r="AA30" s="54"/>
      <c r="AB30" s="65"/>
      <c r="AC30" s="65"/>
      <c r="AD30" s="54"/>
      <c r="AE30" s="54"/>
      <c r="AF30" s="54"/>
      <c r="AG30" s="54"/>
      <c r="AH30" s="54"/>
      <c r="AI30" s="65"/>
      <c r="AJ30" s="131"/>
      <c r="AK30" s="131"/>
      <c r="AL30" s="138"/>
      <c r="AM30" s="134"/>
      <c r="AN30" s="135"/>
      <c r="AO30" s="137"/>
    </row>
    <row r="31" spans="2:44" ht="14.1" customHeight="1" x14ac:dyDescent="0.15">
      <c r="B31" s="22">
        <f>【情報入力シート】!C38</f>
        <v>0</v>
      </c>
      <c r="C31" s="14" t="str">
        <f>【情報入力シート】!$C$3&amp;"従事"</f>
        <v>○○○○○○新築工事従事</v>
      </c>
      <c r="D31" s="184"/>
      <c r="E31" s="92"/>
      <c r="F31" s="92"/>
      <c r="G31" s="93"/>
      <c r="H31" s="93"/>
      <c r="I31" s="92"/>
      <c r="J31" s="92"/>
      <c r="K31" s="92"/>
      <c r="L31" s="92"/>
      <c r="M31" s="92"/>
      <c r="N31" s="93"/>
      <c r="O31" s="93"/>
      <c r="P31" s="92"/>
      <c r="Q31" s="92"/>
      <c r="R31" s="92"/>
      <c r="S31" s="92"/>
      <c r="T31" s="92"/>
      <c r="U31" s="93"/>
      <c r="V31" s="93"/>
      <c r="W31" s="92"/>
      <c r="X31" s="92"/>
      <c r="Y31" s="92"/>
      <c r="Z31" s="92"/>
      <c r="AA31" s="92"/>
      <c r="AB31" s="93"/>
      <c r="AC31" s="93"/>
      <c r="AD31" s="92"/>
      <c r="AE31" s="92"/>
      <c r="AF31" s="92"/>
      <c r="AG31" s="92"/>
      <c r="AH31" s="92"/>
      <c r="AI31" s="93"/>
      <c r="AJ31" s="131">
        <f>COUNTIF(E31:AI33,"休")</f>
        <v>0</v>
      </c>
      <c r="AK31" s="131">
        <f t="shared" ref="AK31" si="35">MIN(AQ31:AR31)</f>
        <v>0</v>
      </c>
      <c r="AL31" s="138" t="e">
        <f t="shared" ref="AL31" si="36">AJ31/AK31</f>
        <v>#DIV/0!</v>
      </c>
      <c r="AM31" s="134" t="e">
        <f t="shared" ref="AM31" si="37">IF(AL31&gt;=0.214,"達成","未達成")</f>
        <v>#DIV/0!</v>
      </c>
      <c r="AN31" s="135" t="e">
        <f t="shared" ref="AN31" si="38">IF(AL31&gt;=0.25,"達成","未達成")</f>
        <v>#DIV/0!</v>
      </c>
      <c r="AO31" s="137" t="e">
        <f t="shared" ref="AO31" si="39">IF(AL31&gt;=0.285,"達成","未達成")</f>
        <v>#DIV/0!</v>
      </c>
      <c r="AQ31" s="70">
        <f t="shared" ref="AQ31" si="40">COUNTA(E31:AI33)</f>
        <v>0</v>
      </c>
      <c r="AR31" s="71">
        <v>28</v>
      </c>
    </row>
    <row r="32" spans="2:44" ht="14.1" customHeight="1" x14ac:dyDescent="0.15">
      <c r="B32" s="23">
        <f>【情報入力シート】!C39</f>
        <v>0</v>
      </c>
      <c r="C32" s="12" t="s">
        <v>1</v>
      </c>
      <c r="D32" s="185"/>
      <c r="E32" s="53"/>
      <c r="F32" s="53"/>
      <c r="G32" s="64"/>
      <c r="H32" s="64"/>
      <c r="I32" s="53"/>
      <c r="J32" s="53"/>
      <c r="K32" s="53"/>
      <c r="L32" s="53"/>
      <c r="M32" s="53"/>
      <c r="N32" s="64"/>
      <c r="O32" s="64"/>
      <c r="P32" s="53"/>
      <c r="Q32" s="53"/>
      <c r="R32" s="53"/>
      <c r="S32" s="53"/>
      <c r="T32" s="53"/>
      <c r="U32" s="64"/>
      <c r="V32" s="64"/>
      <c r="W32" s="53"/>
      <c r="X32" s="53"/>
      <c r="Y32" s="53"/>
      <c r="Z32" s="53"/>
      <c r="AA32" s="53"/>
      <c r="AB32" s="64"/>
      <c r="AC32" s="64"/>
      <c r="AD32" s="53"/>
      <c r="AE32" s="53"/>
      <c r="AF32" s="53"/>
      <c r="AG32" s="53"/>
      <c r="AH32" s="53"/>
      <c r="AI32" s="64"/>
      <c r="AJ32" s="131"/>
      <c r="AK32" s="131"/>
      <c r="AL32" s="138"/>
      <c r="AM32" s="134"/>
      <c r="AN32" s="135"/>
      <c r="AO32" s="137"/>
    </row>
    <row r="33" spans="2:44" ht="14.1" customHeight="1" x14ac:dyDescent="0.15">
      <c r="B33" s="24">
        <f>【情報入力シート】!C40</f>
        <v>0</v>
      </c>
      <c r="C33" s="13"/>
      <c r="D33" s="187"/>
      <c r="E33" s="56"/>
      <c r="F33" s="56"/>
      <c r="G33" s="67"/>
      <c r="H33" s="67"/>
      <c r="I33" s="56"/>
      <c r="J33" s="56"/>
      <c r="K33" s="56"/>
      <c r="L33" s="56"/>
      <c r="M33" s="56"/>
      <c r="N33" s="67"/>
      <c r="O33" s="67"/>
      <c r="P33" s="56"/>
      <c r="Q33" s="56"/>
      <c r="R33" s="56"/>
      <c r="S33" s="56"/>
      <c r="T33" s="56"/>
      <c r="U33" s="67"/>
      <c r="V33" s="67"/>
      <c r="W33" s="56"/>
      <c r="X33" s="56"/>
      <c r="Y33" s="56"/>
      <c r="Z33" s="56"/>
      <c r="AA33" s="56"/>
      <c r="AB33" s="67"/>
      <c r="AC33" s="67"/>
      <c r="AD33" s="56"/>
      <c r="AE33" s="56"/>
      <c r="AF33" s="56"/>
      <c r="AG33" s="56"/>
      <c r="AH33" s="56"/>
      <c r="AI33" s="67"/>
      <c r="AJ33" s="131"/>
      <c r="AK33" s="131"/>
      <c r="AL33" s="138"/>
      <c r="AM33" s="134"/>
      <c r="AN33" s="135"/>
      <c r="AO33" s="137"/>
    </row>
    <row r="34" spans="2:44" ht="14.1" customHeight="1" x14ac:dyDescent="0.15">
      <c r="B34" s="22">
        <f>【情報入力シート】!C41</f>
        <v>0</v>
      </c>
      <c r="C34" s="14" t="str">
        <f>【情報入力シート】!$C$3&amp;"従事"</f>
        <v>○○○○○○新築工事従事</v>
      </c>
      <c r="D34" s="184"/>
      <c r="E34" s="55"/>
      <c r="F34" s="55"/>
      <c r="G34" s="66"/>
      <c r="H34" s="66"/>
      <c r="I34" s="55"/>
      <c r="J34" s="55"/>
      <c r="K34" s="55"/>
      <c r="L34" s="55"/>
      <c r="M34" s="55"/>
      <c r="N34" s="66"/>
      <c r="O34" s="66"/>
      <c r="P34" s="55"/>
      <c r="Q34" s="55"/>
      <c r="R34" s="55"/>
      <c r="S34" s="55"/>
      <c r="T34" s="55"/>
      <c r="U34" s="66"/>
      <c r="V34" s="66"/>
      <c r="W34" s="55"/>
      <c r="X34" s="55"/>
      <c r="Y34" s="55"/>
      <c r="Z34" s="55"/>
      <c r="AA34" s="55"/>
      <c r="AB34" s="66"/>
      <c r="AC34" s="66"/>
      <c r="AD34" s="55"/>
      <c r="AE34" s="55"/>
      <c r="AF34" s="55"/>
      <c r="AG34" s="55"/>
      <c r="AH34" s="55"/>
      <c r="AI34" s="66"/>
      <c r="AJ34" s="131">
        <f>COUNTIF(E34:AI36,"休")</f>
        <v>0</v>
      </c>
      <c r="AK34" s="131">
        <f t="shared" ref="AK34" si="41">MIN(AQ34:AR34)</f>
        <v>0</v>
      </c>
      <c r="AL34" s="138" t="e">
        <f t="shared" ref="AL34" si="42">AJ34/AK34</f>
        <v>#DIV/0!</v>
      </c>
      <c r="AM34" s="134" t="e">
        <f t="shared" ref="AM34" si="43">IF(AL34&gt;=0.214,"達成","未達成")</f>
        <v>#DIV/0!</v>
      </c>
      <c r="AN34" s="135" t="e">
        <f t="shared" ref="AN34" si="44">IF(AL34&gt;=0.25,"達成","未達成")</f>
        <v>#DIV/0!</v>
      </c>
      <c r="AO34" s="137" t="e">
        <f t="shared" ref="AO34" si="45">IF(AL34&gt;=0.285,"達成","未達成")</f>
        <v>#DIV/0!</v>
      </c>
      <c r="AQ34" s="70">
        <f t="shared" ref="AQ34" si="46">COUNTA(E34:AI36)</f>
        <v>0</v>
      </c>
      <c r="AR34" s="71">
        <v>28</v>
      </c>
    </row>
    <row r="35" spans="2:44" ht="14.1" customHeight="1" x14ac:dyDescent="0.15">
      <c r="B35" s="23">
        <f>【情報入力シート】!C42</f>
        <v>0</v>
      </c>
      <c r="C35" s="12" t="s">
        <v>1</v>
      </c>
      <c r="D35" s="185"/>
      <c r="E35" s="53"/>
      <c r="F35" s="53"/>
      <c r="G35" s="64"/>
      <c r="H35" s="64"/>
      <c r="I35" s="53"/>
      <c r="J35" s="53"/>
      <c r="K35" s="53"/>
      <c r="L35" s="53"/>
      <c r="M35" s="53"/>
      <c r="N35" s="64"/>
      <c r="O35" s="64"/>
      <c r="P35" s="53"/>
      <c r="Q35" s="53"/>
      <c r="R35" s="53"/>
      <c r="S35" s="53"/>
      <c r="T35" s="53"/>
      <c r="U35" s="64"/>
      <c r="V35" s="64"/>
      <c r="W35" s="53"/>
      <c r="X35" s="53"/>
      <c r="Y35" s="53"/>
      <c r="Z35" s="53"/>
      <c r="AA35" s="53"/>
      <c r="AB35" s="64"/>
      <c r="AC35" s="64"/>
      <c r="AD35" s="53"/>
      <c r="AE35" s="53"/>
      <c r="AF35" s="53"/>
      <c r="AG35" s="53"/>
      <c r="AH35" s="53"/>
      <c r="AI35" s="64"/>
      <c r="AJ35" s="131"/>
      <c r="AK35" s="131"/>
      <c r="AL35" s="138"/>
      <c r="AM35" s="134"/>
      <c r="AN35" s="135"/>
      <c r="AO35" s="137"/>
    </row>
    <row r="36" spans="2:44" ht="14.1" customHeight="1" x14ac:dyDescent="0.15">
      <c r="B36" s="24">
        <f>【情報入力シート】!C43</f>
        <v>0</v>
      </c>
      <c r="C36" s="13"/>
      <c r="D36" s="187"/>
      <c r="E36" s="54"/>
      <c r="F36" s="54"/>
      <c r="G36" s="65"/>
      <c r="H36" s="65"/>
      <c r="I36" s="54"/>
      <c r="J36" s="54"/>
      <c r="K36" s="54"/>
      <c r="L36" s="54"/>
      <c r="M36" s="54"/>
      <c r="N36" s="65"/>
      <c r="O36" s="65"/>
      <c r="P36" s="54"/>
      <c r="Q36" s="54"/>
      <c r="R36" s="54"/>
      <c r="S36" s="54"/>
      <c r="T36" s="54"/>
      <c r="U36" s="65"/>
      <c r="V36" s="65"/>
      <c r="W36" s="54"/>
      <c r="X36" s="54"/>
      <c r="Y36" s="54"/>
      <c r="Z36" s="54"/>
      <c r="AA36" s="54"/>
      <c r="AB36" s="65"/>
      <c r="AC36" s="65"/>
      <c r="AD36" s="54"/>
      <c r="AE36" s="54"/>
      <c r="AF36" s="54"/>
      <c r="AG36" s="54"/>
      <c r="AH36" s="54"/>
      <c r="AI36" s="65"/>
      <c r="AJ36" s="131"/>
      <c r="AK36" s="131"/>
      <c r="AL36" s="138"/>
      <c r="AM36" s="134"/>
      <c r="AN36" s="135"/>
      <c r="AO36" s="137"/>
    </row>
    <row r="37" spans="2:44" ht="14.1" customHeight="1" x14ac:dyDescent="0.15">
      <c r="B37" s="30">
        <f>【情報入力シート】!C44</f>
        <v>0</v>
      </c>
      <c r="C37" s="14" t="str">
        <f>【情報入力シート】!$C$3&amp;"従事"</f>
        <v>○○○○○○新築工事従事</v>
      </c>
      <c r="D37" s="184"/>
      <c r="E37" s="55"/>
      <c r="F37" s="55"/>
      <c r="G37" s="66"/>
      <c r="H37" s="66"/>
      <c r="I37" s="55"/>
      <c r="J37" s="55"/>
      <c r="K37" s="55"/>
      <c r="L37" s="55"/>
      <c r="M37" s="55"/>
      <c r="N37" s="66"/>
      <c r="O37" s="66"/>
      <c r="P37" s="55"/>
      <c r="Q37" s="55"/>
      <c r="R37" s="55"/>
      <c r="S37" s="55"/>
      <c r="T37" s="55"/>
      <c r="U37" s="66"/>
      <c r="V37" s="66"/>
      <c r="W37" s="55"/>
      <c r="X37" s="55"/>
      <c r="Y37" s="55"/>
      <c r="Z37" s="55"/>
      <c r="AA37" s="55"/>
      <c r="AB37" s="66"/>
      <c r="AC37" s="66"/>
      <c r="AD37" s="55"/>
      <c r="AE37" s="55"/>
      <c r="AF37" s="55"/>
      <c r="AG37" s="55"/>
      <c r="AH37" s="55"/>
      <c r="AI37" s="66"/>
      <c r="AJ37" s="131">
        <f>COUNTIF(E37:AI39,"休")</f>
        <v>0</v>
      </c>
      <c r="AK37" s="131">
        <f t="shared" ref="AK37" si="47">MIN(AQ37:AR37)</f>
        <v>0</v>
      </c>
      <c r="AL37" s="138" t="e">
        <f t="shared" ref="AL37" si="48">AJ37/AK37</f>
        <v>#DIV/0!</v>
      </c>
      <c r="AM37" s="134" t="e">
        <f t="shared" ref="AM37" si="49">IF(AL37&gt;=0.214,"達成","未達成")</f>
        <v>#DIV/0!</v>
      </c>
      <c r="AN37" s="135" t="e">
        <f t="shared" ref="AN37" si="50">IF(AL37&gt;=0.25,"達成","未達成")</f>
        <v>#DIV/0!</v>
      </c>
      <c r="AO37" s="137" t="e">
        <f t="shared" ref="AO37" si="51">IF(AL37&gt;=0.285,"達成","未達成")</f>
        <v>#DIV/0!</v>
      </c>
      <c r="AQ37" s="70">
        <f t="shared" ref="AQ37" si="52">COUNTA(E37:AI39)</f>
        <v>0</v>
      </c>
      <c r="AR37" s="71">
        <v>28</v>
      </c>
    </row>
    <row r="38" spans="2:44" ht="14.1" customHeight="1" x14ac:dyDescent="0.15">
      <c r="B38" s="29">
        <f>【情報入力シート】!C45</f>
        <v>0</v>
      </c>
      <c r="C38" s="12" t="s">
        <v>1</v>
      </c>
      <c r="D38" s="185"/>
      <c r="E38" s="53"/>
      <c r="F38" s="53"/>
      <c r="G38" s="64"/>
      <c r="H38" s="64"/>
      <c r="I38" s="53"/>
      <c r="J38" s="53"/>
      <c r="K38" s="53"/>
      <c r="L38" s="53"/>
      <c r="M38" s="53"/>
      <c r="N38" s="64"/>
      <c r="O38" s="64"/>
      <c r="P38" s="53"/>
      <c r="Q38" s="53"/>
      <c r="R38" s="53"/>
      <c r="S38" s="53"/>
      <c r="T38" s="53"/>
      <c r="U38" s="64"/>
      <c r="V38" s="64"/>
      <c r="W38" s="53"/>
      <c r="X38" s="53"/>
      <c r="Y38" s="53"/>
      <c r="Z38" s="53"/>
      <c r="AA38" s="53"/>
      <c r="AB38" s="64"/>
      <c r="AC38" s="64"/>
      <c r="AD38" s="53"/>
      <c r="AE38" s="53"/>
      <c r="AF38" s="53"/>
      <c r="AG38" s="53"/>
      <c r="AH38" s="53"/>
      <c r="AI38" s="64"/>
      <c r="AJ38" s="131"/>
      <c r="AK38" s="131"/>
      <c r="AL38" s="138"/>
      <c r="AM38" s="134"/>
      <c r="AN38" s="135"/>
      <c r="AO38" s="137"/>
    </row>
    <row r="39" spans="2:44" ht="14.1" customHeight="1" thickBot="1" x14ac:dyDescent="0.2">
      <c r="B39" s="31">
        <f>【情報入力シート】!C46</f>
        <v>0</v>
      </c>
      <c r="C39" s="26"/>
      <c r="D39" s="186"/>
      <c r="E39" s="94"/>
      <c r="F39" s="94"/>
      <c r="G39" s="95"/>
      <c r="H39" s="95"/>
      <c r="I39" s="94"/>
      <c r="J39" s="94"/>
      <c r="K39" s="94"/>
      <c r="L39" s="94"/>
      <c r="M39" s="94"/>
      <c r="N39" s="95"/>
      <c r="O39" s="95"/>
      <c r="P39" s="94"/>
      <c r="Q39" s="94"/>
      <c r="R39" s="94"/>
      <c r="S39" s="94"/>
      <c r="T39" s="94"/>
      <c r="U39" s="95"/>
      <c r="V39" s="95"/>
      <c r="W39" s="94"/>
      <c r="X39" s="94"/>
      <c r="Y39" s="94"/>
      <c r="Z39" s="94"/>
      <c r="AA39" s="94"/>
      <c r="AB39" s="95"/>
      <c r="AC39" s="95"/>
      <c r="AD39" s="94"/>
      <c r="AE39" s="94"/>
      <c r="AF39" s="94"/>
      <c r="AG39" s="94"/>
      <c r="AH39" s="94"/>
      <c r="AI39" s="95"/>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L3:AO3"/>
    <mergeCell ref="AJ3:AK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O7"/>
    <mergeCell ref="P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117" priority="21" operator="containsText" text="未達成">
      <formula>NOT(ISERROR(SEARCH("未達成",AO40)))</formula>
    </cfRule>
  </conditionalFormatting>
  <conditionalFormatting sqref="AO10">
    <cfRule type="containsText" dxfId="116" priority="9" operator="containsText" text="未達成">
      <formula>NOT(ISERROR(SEARCH("未達成",AO10)))</formula>
    </cfRule>
  </conditionalFormatting>
  <conditionalFormatting sqref="AN10">
    <cfRule type="containsText" dxfId="115" priority="8" operator="containsText" text="未達成">
      <formula>NOT(ISERROR(SEARCH("未達成",AN10)))</formula>
    </cfRule>
  </conditionalFormatting>
  <conditionalFormatting sqref="AN40">
    <cfRule type="containsText" dxfId="114" priority="16" operator="containsText" text="未達成">
      <formula>NOT(ISERROR(SEARCH("未達成",AN40)))</formula>
    </cfRule>
  </conditionalFormatting>
  <conditionalFormatting sqref="AM40">
    <cfRule type="containsText" dxfId="113" priority="15" operator="containsText" text="未達成">
      <formula>NOT(ISERROR(SEARCH("未達成",AM40)))</formula>
    </cfRule>
  </conditionalFormatting>
  <conditionalFormatting sqref="AN13">
    <cfRule type="containsText" dxfId="112" priority="5" operator="containsText" text="未達成">
      <formula>NOT(ISERROR(SEARCH("未達成",AN13)))</formula>
    </cfRule>
  </conditionalFormatting>
  <conditionalFormatting sqref="AM13">
    <cfRule type="containsText" dxfId="111" priority="4" operator="containsText" text="未達成">
      <formula>NOT(ISERROR(SEARCH("未達成",AM13)))</formula>
    </cfRule>
  </conditionalFormatting>
  <conditionalFormatting sqref="AM16 AM19 AM22 AM25 AM28 AM31 AM34 AM37">
    <cfRule type="containsText" dxfId="110" priority="1" operator="containsText" text="未達成">
      <formula>NOT(ISERROR(SEARCH("未達成",AM16)))</formula>
    </cfRule>
  </conditionalFormatting>
  <conditionalFormatting sqref="AO16 AO19 AO22 AO25 AO28 AO31 AO34 AO37">
    <cfRule type="containsText" dxfId="109" priority="3" operator="containsText" text="未達成">
      <formula>NOT(ISERROR(SEARCH("未達成",AO16)))</formula>
    </cfRule>
  </conditionalFormatting>
  <conditionalFormatting sqref="AN16 AN19 AN22 AN25 AN28 AN31 AN34 AN37">
    <cfRule type="containsText" dxfId="108" priority="2" operator="containsText" text="未達成">
      <formula>NOT(ISERROR(SEARCH("未達成",AN16)))</formula>
    </cfRule>
  </conditionalFormatting>
  <conditionalFormatting sqref="AM10">
    <cfRule type="containsText" dxfId="107" priority="7" operator="containsText" text="未達成">
      <formula>NOT(ISERROR(SEARCH("未達成",AM10)))</formula>
    </cfRule>
  </conditionalFormatting>
  <conditionalFormatting sqref="AO13">
    <cfRule type="containsText" dxfId="106"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3" orientation="landscape" errors="dash"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AR43"/>
  <sheetViews>
    <sheetView showGridLines="0" showZeros="0" view="pageBreakPreview" zoomScale="85" zoomScaleNormal="13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7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44003</v>
      </c>
      <c r="F7" s="176"/>
      <c r="G7" s="176"/>
      <c r="H7" s="176"/>
      <c r="I7" s="176"/>
      <c r="J7" s="176"/>
      <c r="K7" s="176"/>
      <c r="L7" s="176"/>
      <c r="M7" s="176"/>
      <c r="N7" s="177"/>
      <c r="O7" s="175">
        <f t="shared" ref="O7" si="0">IF(O8="","",IF(MONTH(O8)=MONTH(N8),"",O8))</f>
        <v>44013</v>
      </c>
      <c r="P7" s="176"/>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61">
        <v>44003</v>
      </c>
      <c r="F8" s="50">
        <f>E8+1</f>
        <v>44004</v>
      </c>
      <c r="G8" s="50">
        <f t="shared" ref="G8:AF8" si="1">F8+1</f>
        <v>44005</v>
      </c>
      <c r="H8" s="50">
        <f t="shared" si="1"/>
        <v>44006</v>
      </c>
      <c r="I8" s="50">
        <f t="shared" si="1"/>
        <v>44007</v>
      </c>
      <c r="J8" s="50">
        <f t="shared" si="1"/>
        <v>44008</v>
      </c>
      <c r="K8" s="61">
        <f t="shared" si="1"/>
        <v>44009</v>
      </c>
      <c r="L8" s="61">
        <f t="shared" si="1"/>
        <v>44010</v>
      </c>
      <c r="M8" s="57">
        <f t="shared" si="1"/>
        <v>44011</v>
      </c>
      <c r="N8" s="50">
        <f t="shared" si="1"/>
        <v>44012</v>
      </c>
      <c r="O8" s="57">
        <f t="shared" si="1"/>
        <v>44013</v>
      </c>
      <c r="P8" s="57">
        <f t="shared" si="1"/>
        <v>44014</v>
      </c>
      <c r="Q8" s="50">
        <f t="shared" si="1"/>
        <v>44015</v>
      </c>
      <c r="R8" s="61">
        <f t="shared" si="1"/>
        <v>44016</v>
      </c>
      <c r="S8" s="61">
        <f t="shared" si="1"/>
        <v>44017</v>
      </c>
      <c r="T8" s="50">
        <f t="shared" si="1"/>
        <v>44018</v>
      </c>
      <c r="U8" s="50">
        <f t="shared" si="1"/>
        <v>44019</v>
      </c>
      <c r="V8" s="50">
        <f t="shared" si="1"/>
        <v>44020</v>
      </c>
      <c r="W8" s="50">
        <f t="shared" si="1"/>
        <v>44021</v>
      </c>
      <c r="X8" s="50">
        <f t="shared" si="1"/>
        <v>44022</v>
      </c>
      <c r="Y8" s="61">
        <f t="shared" si="1"/>
        <v>44023</v>
      </c>
      <c r="Z8" s="61">
        <f t="shared" si="1"/>
        <v>44024</v>
      </c>
      <c r="AA8" s="50">
        <f t="shared" si="1"/>
        <v>44025</v>
      </c>
      <c r="AB8" s="50">
        <f t="shared" si="1"/>
        <v>44026</v>
      </c>
      <c r="AC8" s="50">
        <f t="shared" si="1"/>
        <v>44027</v>
      </c>
      <c r="AD8" s="50">
        <f t="shared" si="1"/>
        <v>44028</v>
      </c>
      <c r="AE8" s="50">
        <f t="shared" si="1"/>
        <v>44029</v>
      </c>
      <c r="AF8" s="61">
        <f t="shared" si="1"/>
        <v>44030</v>
      </c>
      <c r="AG8" s="61">
        <f>IF(AF8="","",IF(DAY($E$8)=1,IF(AF8=EOMONTH(DATE(YEAR($E$8),MONTH($E$8)-1,1),1),"",AF8+1),IF(DAY(AF8+1)=DAY($E$8),"",AF8+1)))</f>
        <v>44031</v>
      </c>
      <c r="AH8" s="50">
        <f>IF(AG8="","",IF(DAY($E$8)=1,IF(AG8=EOMONTH(DATE(YEAR($E$8),MONTH($E$8)-1,1),1),"",AG8+1),IF(DAY(AG8+1)=DAY($E$8),"",AG8+1)))</f>
        <v>44032</v>
      </c>
      <c r="AI8" s="50" t="str">
        <f>IF(AH8="","",IF(DAY($E$8)=1,IF(AH8=EOMONTH(DATE(YEAR($E$8),MONTH($E$8)-1,1),1),"",AH8+1),IF(DAY(AH8+1)=DAY($E$8),"",AH8+1)))</f>
        <v/>
      </c>
      <c r="AJ8" s="143"/>
      <c r="AK8" s="143"/>
      <c r="AL8" s="146"/>
      <c r="AM8" s="151" t="str">
        <f>【情報入力シート】!C8</f>
        <v>(4週7閉所)</v>
      </c>
      <c r="AN8" s="152"/>
      <c r="AO8" s="153"/>
    </row>
    <row r="9" spans="2:44" ht="14.1" customHeight="1" thickBot="1" x14ac:dyDescent="0.2">
      <c r="B9" s="171"/>
      <c r="C9" s="174"/>
      <c r="D9" s="174"/>
      <c r="E9" s="62" t="str">
        <f>TEXT(E8,"aaa")</f>
        <v>日</v>
      </c>
      <c r="F9" s="51" t="str">
        <f t="shared" ref="F9:AI9" si="2">TEXT(F8,"aaa")</f>
        <v>月</v>
      </c>
      <c r="G9" s="51" t="str">
        <f t="shared" si="2"/>
        <v>火</v>
      </c>
      <c r="H9" s="51" t="str">
        <f t="shared" si="2"/>
        <v>水</v>
      </c>
      <c r="I9" s="51" t="str">
        <f t="shared" si="2"/>
        <v>木</v>
      </c>
      <c r="J9" s="51" t="str">
        <f t="shared" si="2"/>
        <v>金</v>
      </c>
      <c r="K9" s="62" t="str">
        <f t="shared" si="2"/>
        <v>土</v>
      </c>
      <c r="L9" s="62" t="str">
        <f t="shared" si="2"/>
        <v>日</v>
      </c>
      <c r="M9" s="51" t="str">
        <f t="shared" si="2"/>
        <v>月</v>
      </c>
      <c r="N9" s="51" t="str">
        <f t="shared" si="2"/>
        <v>火</v>
      </c>
      <c r="O9" s="51" t="str">
        <f t="shared" si="2"/>
        <v>水</v>
      </c>
      <c r="P9" s="51" t="str">
        <f t="shared" si="2"/>
        <v>木</v>
      </c>
      <c r="Q9" s="51" t="str">
        <f t="shared" si="2"/>
        <v>金</v>
      </c>
      <c r="R9" s="62" t="str">
        <f t="shared" si="2"/>
        <v>土</v>
      </c>
      <c r="S9" s="62" t="str">
        <f t="shared" si="2"/>
        <v>日</v>
      </c>
      <c r="T9" s="51" t="str">
        <f t="shared" si="2"/>
        <v>月</v>
      </c>
      <c r="U9" s="51" t="str">
        <f t="shared" si="2"/>
        <v>火</v>
      </c>
      <c r="V9" s="51" t="str">
        <f t="shared" si="2"/>
        <v>水</v>
      </c>
      <c r="W9" s="51" t="str">
        <f t="shared" si="2"/>
        <v>木</v>
      </c>
      <c r="X9" s="51" t="str">
        <f t="shared" si="2"/>
        <v>金</v>
      </c>
      <c r="Y9" s="62" t="str">
        <f t="shared" si="2"/>
        <v>土</v>
      </c>
      <c r="Z9" s="62" t="str">
        <f t="shared" si="2"/>
        <v>日</v>
      </c>
      <c r="AA9" s="51" t="str">
        <f t="shared" si="2"/>
        <v>月</v>
      </c>
      <c r="AB9" s="51" t="str">
        <f t="shared" si="2"/>
        <v>火</v>
      </c>
      <c r="AC9" s="51" t="str">
        <f t="shared" si="2"/>
        <v>水</v>
      </c>
      <c r="AD9" s="51" t="str">
        <f t="shared" si="2"/>
        <v>木</v>
      </c>
      <c r="AE9" s="51" t="str">
        <f t="shared" si="2"/>
        <v>金</v>
      </c>
      <c r="AF9" s="62" t="str">
        <f t="shared" si="2"/>
        <v>土</v>
      </c>
      <c r="AG9" s="62" t="str">
        <f t="shared" si="2"/>
        <v>日</v>
      </c>
      <c r="AH9" s="51" t="str">
        <f t="shared" si="2"/>
        <v>月</v>
      </c>
      <c r="AI9" s="51" t="str">
        <f t="shared" si="2"/>
        <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63"/>
      <c r="F10" s="52"/>
      <c r="G10" s="52"/>
      <c r="H10" s="52"/>
      <c r="I10" s="52"/>
      <c r="J10" s="52"/>
      <c r="K10" s="63"/>
      <c r="L10" s="63"/>
      <c r="M10" s="52"/>
      <c r="N10" s="52"/>
      <c r="O10" s="52"/>
      <c r="P10" s="52"/>
      <c r="Q10" s="52"/>
      <c r="R10" s="63"/>
      <c r="S10" s="63"/>
      <c r="T10" s="52"/>
      <c r="U10" s="52"/>
      <c r="V10" s="52"/>
      <c r="W10" s="52"/>
      <c r="X10" s="52"/>
      <c r="Y10" s="63"/>
      <c r="Z10" s="63"/>
      <c r="AA10" s="52"/>
      <c r="AB10" s="52"/>
      <c r="AC10" s="52"/>
      <c r="AD10" s="52"/>
      <c r="AE10" s="52"/>
      <c r="AF10" s="63"/>
      <c r="AG10" s="63"/>
      <c r="AH10" s="52"/>
      <c r="AI10" s="52"/>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64"/>
      <c r="F11" s="53"/>
      <c r="G11" s="53"/>
      <c r="H11" s="53"/>
      <c r="I11" s="53"/>
      <c r="J11" s="53"/>
      <c r="K11" s="64"/>
      <c r="L11" s="64"/>
      <c r="M11" s="53"/>
      <c r="N11" s="53"/>
      <c r="O11" s="53"/>
      <c r="P11" s="53"/>
      <c r="Q11" s="53"/>
      <c r="R11" s="64"/>
      <c r="S11" s="64"/>
      <c r="T11" s="53"/>
      <c r="U11" s="53"/>
      <c r="V11" s="53"/>
      <c r="W11" s="53"/>
      <c r="X11" s="53"/>
      <c r="Y11" s="64"/>
      <c r="Z11" s="64"/>
      <c r="AA11" s="53"/>
      <c r="AB11" s="53"/>
      <c r="AC11" s="53"/>
      <c r="AD11" s="53"/>
      <c r="AE11" s="53"/>
      <c r="AF11" s="64"/>
      <c r="AG11" s="64"/>
      <c r="AH11" s="53"/>
      <c r="AI11" s="53"/>
      <c r="AJ11" s="129"/>
      <c r="AK11" s="129"/>
      <c r="AL11" s="132"/>
      <c r="AM11" s="134"/>
      <c r="AN11" s="140"/>
      <c r="AO11" s="124"/>
    </row>
    <row r="12" spans="2:44" ht="14.1" customHeight="1" x14ac:dyDescent="0.15">
      <c r="B12" s="24">
        <f>【情報入力シート】!C19</f>
        <v>0</v>
      </c>
      <c r="C12" s="13"/>
      <c r="D12" s="187"/>
      <c r="E12" s="65"/>
      <c r="F12" s="54"/>
      <c r="G12" s="54"/>
      <c r="H12" s="54"/>
      <c r="I12" s="54"/>
      <c r="J12" s="54"/>
      <c r="K12" s="65"/>
      <c r="L12" s="65"/>
      <c r="M12" s="54"/>
      <c r="N12" s="54"/>
      <c r="O12" s="54"/>
      <c r="P12" s="54"/>
      <c r="Q12" s="54"/>
      <c r="R12" s="65"/>
      <c r="S12" s="65"/>
      <c r="T12" s="54"/>
      <c r="U12" s="54"/>
      <c r="V12" s="54"/>
      <c r="W12" s="54"/>
      <c r="X12" s="54"/>
      <c r="Y12" s="65"/>
      <c r="Z12" s="65"/>
      <c r="AA12" s="54"/>
      <c r="AB12" s="54"/>
      <c r="AC12" s="54"/>
      <c r="AD12" s="54"/>
      <c r="AE12" s="54"/>
      <c r="AF12" s="65"/>
      <c r="AG12" s="65"/>
      <c r="AH12" s="54"/>
      <c r="AI12" s="54"/>
      <c r="AJ12" s="129"/>
      <c r="AK12" s="129"/>
      <c r="AL12" s="132"/>
      <c r="AM12" s="189"/>
      <c r="AN12" s="140"/>
      <c r="AO12" s="124"/>
    </row>
    <row r="13" spans="2:44" ht="14.1" customHeight="1" x14ac:dyDescent="0.15">
      <c r="B13" s="22">
        <f>【情報入力シート】!C20</f>
        <v>0</v>
      </c>
      <c r="C13" s="14" t="str">
        <f>【情報入力シート】!$C$3&amp;"従事"</f>
        <v>○○○○○○新築工事従事</v>
      </c>
      <c r="D13" s="184"/>
      <c r="E13" s="66"/>
      <c r="F13" s="55"/>
      <c r="G13" s="55"/>
      <c r="H13" s="55"/>
      <c r="I13" s="55"/>
      <c r="J13" s="55"/>
      <c r="K13" s="66"/>
      <c r="L13" s="66"/>
      <c r="M13" s="55"/>
      <c r="N13" s="55"/>
      <c r="O13" s="55"/>
      <c r="P13" s="55"/>
      <c r="Q13" s="55"/>
      <c r="R13" s="66"/>
      <c r="S13" s="66"/>
      <c r="T13" s="55"/>
      <c r="U13" s="55"/>
      <c r="V13" s="55"/>
      <c r="W13" s="55"/>
      <c r="X13" s="55"/>
      <c r="Y13" s="66"/>
      <c r="Z13" s="66"/>
      <c r="AA13" s="55"/>
      <c r="AB13" s="55"/>
      <c r="AC13" s="55"/>
      <c r="AD13" s="55"/>
      <c r="AE13" s="55"/>
      <c r="AF13" s="66"/>
      <c r="AG13" s="66"/>
      <c r="AH13" s="55"/>
      <c r="AI13" s="55"/>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64"/>
      <c r="F14" s="53"/>
      <c r="G14" s="53"/>
      <c r="H14" s="53"/>
      <c r="I14" s="53"/>
      <c r="J14" s="53"/>
      <c r="K14" s="64"/>
      <c r="L14" s="64"/>
      <c r="M14" s="53"/>
      <c r="N14" s="53"/>
      <c r="O14" s="53"/>
      <c r="P14" s="56"/>
      <c r="Q14" s="53"/>
      <c r="R14" s="64"/>
      <c r="S14" s="64"/>
      <c r="T14" s="53"/>
      <c r="U14" s="53"/>
      <c r="V14" s="53"/>
      <c r="W14" s="53"/>
      <c r="X14" s="53"/>
      <c r="Y14" s="64"/>
      <c r="Z14" s="64"/>
      <c r="AA14" s="53"/>
      <c r="AB14" s="53"/>
      <c r="AC14" s="53"/>
      <c r="AD14" s="53"/>
      <c r="AE14" s="53"/>
      <c r="AF14" s="64"/>
      <c r="AG14" s="64"/>
      <c r="AH14" s="53"/>
      <c r="AI14" s="53"/>
      <c r="AJ14" s="131"/>
      <c r="AK14" s="131"/>
      <c r="AL14" s="138"/>
      <c r="AM14" s="134"/>
      <c r="AN14" s="135"/>
      <c r="AO14" s="137"/>
    </row>
    <row r="15" spans="2:44" ht="14.1" customHeight="1" x14ac:dyDescent="0.15">
      <c r="B15" s="24">
        <f>【情報入力シート】!C22</f>
        <v>0</v>
      </c>
      <c r="C15" s="13"/>
      <c r="D15" s="187"/>
      <c r="E15" s="65"/>
      <c r="F15" s="54"/>
      <c r="G15" s="54"/>
      <c r="H15" s="54"/>
      <c r="I15" s="54"/>
      <c r="J15" s="54"/>
      <c r="K15" s="65"/>
      <c r="L15" s="65"/>
      <c r="M15" s="54"/>
      <c r="N15" s="54"/>
      <c r="O15" s="96"/>
      <c r="P15" s="54"/>
      <c r="Q15" s="91"/>
      <c r="R15" s="65"/>
      <c r="S15" s="65"/>
      <c r="T15" s="54"/>
      <c r="U15" s="54"/>
      <c r="V15" s="54"/>
      <c r="W15" s="54"/>
      <c r="X15" s="54"/>
      <c r="Y15" s="65"/>
      <c r="Z15" s="65"/>
      <c r="AA15" s="54"/>
      <c r="AB15" s="54"/>
      <c r="AC15" s="54"/>
      <c r="AD15" s="54"/>
      <c r="AE15" s="54"/>
      <c r="AF15" s="65"/>
      <c r="AG15" s="65"/>
      <c r="AH15" s="54"/>
      <c r="AI15" s="54"/>
      <c r="AJ15" s="131"/>
      <c r="AK15" s="131"/>
      <c r="AL15" s="138"/>
      <c r="AM15" s="134"/>
      <c r="AN15" s="135"/>
      <c r="AO15" s="137"/>
    </row>
    <row r="16" spans="2:44" ht="14.1" customHeight="1" x14ac:dyDescent="0.15">
      <c r="B16" s="22">
        <f>【情報入力シート】!C23</f>
        <v>0</v>
      </c>
      <c r="C16" s="14" t="str">
        <f>【情報入力シート】!$C$3&amp;"従事"</f>
        <v>○○○○○○新築工事従事</v>
      </c>
      <c r="D16" s="184"/>
      <c r="E16" s="66"/>
      <c r="F16" s="55"/>
      <c r="G16" s="55"/>
      <c r="H16" s="55"/>
      <c r="I16" s="55"/>
      <c r="J16" s="55"/>
      <c r="K16" s="66"/>
      <c r="L16" s="66"/>
      <c r="M16" s="55"/>
      <c r="N16" s="55"/>
      <c r="O16" s="55"/>
      <c r="P16" s="92"/>
      <c r="Q16" s="55"/>
      <c r="R16" s="66"/>
      <c r="S16" s="66"/>
      <c r="T16" s="55"/>
      <c r="U16" s="55"/>
      <c r="V16" s="55"/>
      <c r="W16" s="55"/>
      <c r="X16" s="55"/>
      <c r="Y16" s="66"/>
      <c r="Z16" s="66"/>
      <c r="AA16" s="55"/>
      <c r="AB16" s="55"/>
      <c r="AC16" s="55"/>
      <c r="AD16" s="55"/>
      <c r="AE16" s="55"/>
      <c r="AF16" s="66"/>
      <c r="AG16" s="66"/>
      <c r="AH16" s="55"/>
      <c r="AI16" s="55"/>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85"/>
      <c r="E17" s="64"/>
      <c r="F17" s="53"/>
      <c r="G17" s="53"/>
      <c r="H17" s="53"/>
      <c r="I17" s="53"/>
      <c r="J17" s="53"/>
      <c r="K17" s="64"/>
      <c r="L17" s="64"/>
      <c r="M17" s="53"/>
      <c r="N17" s="53"/>
      <c r="O17" s="53"/>
      <c r="P17" s="53"/>
      <c r="Q17" s="53"/>
      <c r="R17" s="64"/>
      <c r="S17" s="64"/>
      <c r="T17" s="53"/>
      <c r="U17" s="53"/>
      <c r="V17" s="53"/>
      <c r="W17" s="53"/>
      <c r="X17" s="53"/>
      <c r="Y17" s="64"/>
      <c r="Z17" s="64"/>
      <c r="AA17" s="53"/>
      <c r="AB17" s="53"/>
      <c r="AC17" s="53"/>
      <c r="AD17" s="53"/>
      <c r="AE17" s="53"/>
      <c r="AF17" s="64"/>
      <c r="AG17" s="64"/>
      <c r="AH17" s="53"/>
      <c r="AI17" s="53"/>
      <c r="AJ17" s="131"/>
      <c r="AK17" s="131"/>
      <c r="AL17" s="138"/>
      <c r="AM17" s="134"/>
      <c r="AN17" s="135"/>
      <c r="AO17" s="137"/>
    </row>
    <row r="18" spans="2:44" ht="14.1" customHeight="1" x14ac:dyDescent="0.15">
      <c r="B18" s="24">
        <f>【情報入力シート】!C25</f>
        <v>0</v>
      </c>
      <c r="C18" s="13"/>
      <c r="D18" s="187"/>
      <c r="E18" s="65"/>
      <c r="F18" s="54"/>
      <c r="G18" s="54"/>
      <c r="H18" s="54"/>
      <c r="I18" s="54"/>
      <c r="J18" s="54"/>
      <c r="K18" s="65"/>
      <c r="L18" s="65"/>
      <c r="M18" s="54"/>
      <c r="N18" s="54"/>
      <c r="O18" s="54"/>
      <c r="P18" s="54"/>
      <c r="Q18" s="54"/>
      <c r="R18" s="65"/>
      <c r="S18" s="65"/>
      <c r="T18" s="54"/>
      <c r="U18" s="54"/>
      <c r="V18" s="54"/>
      <c r="W18" s="54"/>
      <c r="X18" s="54"/>
      <c r="Y18" s="65"/>
      <c r="Z18" s="65"/>
      <c r="AA18" s="54"/>
      <c r="AB18" s="54"/>
      <c r="AC18" s="54"/>
      <c r="AD18" s="54"/>
      <c r="AE18" s="54"/>
      <c r="AF18" s="65"/>
      <c r="AG18" s="65"/>
      <c r="AH18" s="54"/>
      <c r="AI18" s="54"/>
      <c r="AJ18" s="131"/>
      <c r="AK18" s="131"/>
      <c r="AL18" s="138"/>
      <c r="AM18" s="134"/>
      <c r="AN18" s="135"/>
      <c r="AO18" s="137"/>
    </row>
    <row r="19" spans="2:44" ht="14.1" customHeight="1" x14ac:dyDescent="0.15">
      <c r="B19" s="22">
        <f>【情報入力シート】!C26</f>
        <v>0</v>
      </c>
      <c r="C19" s="14" t="str">
        <f>【情報入力シート】!$C$3&amp;"従事"</f>
        <v>○○○○○○新築工事従事</v>
      </c>
      <c r="D19" s="184"/>
      <c r="E19" s="66"/>
      <c r="F19" s="55"/>
      <c r="G19" s="55"/>
      <c r="H19" s="55"/>
      <c r="I19" s="55"/>
      <c r="J19" s="55"/>
      <c r="K19" s="66"/>
      <c r="L19" s="66"/>
      <c r="M19" s="55"/>
      <c r="N19" s="55"/>
      <c r="O19" s="55"/>
      <c r="P19" s="55"/>
      <c r="Q19" s="55"/>
      <c r="R19" s="66"/>
      <c r="S19" s="66"/>
      <c r="T19" s="55"/>
      <c r="U19" s="55"/>
      <c r="V19" s="55"/>
      <c r="W19" s="55"/>
      <c r="X19" s="55"/>
      <c r="Y19" s="66"/>
      <c r="Z19" s="66"/>
      <c r="AA19" s="55"/>
      <c r="AB19" s="55"/>
      <c r="AC19" s="55"/>
      <c r="AD19" s="55"/>
      <c r="AE19" s="55"/>
      <c r="AF19" s="66"/>
      <c r="AG19" s="66"/>
      <c r="AH19" s="55"/>
      <c r="AI19" s="55"/>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85"/>
      <c r="E20" s="64"/>
      <c r="F20" s="53"/>
      <c r="G20" s="53"/>
      <c r="H20" s="53"/>
      <c r="I20" s="53"/>
      <c r="J20" s="53"/>
      <c r="K20" s="64"/>
      <c r="L20" s="64"/>
      <c r="M20" s="53"/>
      <c r="N20" s="53"/>
      <c r="O20" s="53"/>
      <c r="P20" s="53"/>
      <c r="Q20" s="53"/>
      <c r="R20" s="64"/>
      <c r="S20" s="64"/>
      <c r="T20" s="53"/>
      <c r="U20" s="53"/>
      <c r="V20" s="53"/>
      <c r="W20" s="53"/>
      <c r="X20" s="53"/>
      <c r="Y20" s="64"/>
      <c r="Z20" s="64"/>
      <c r="AA20" s="53"/>
      <c r="AB20" s="53"/>
      <c r="AC20" s="53"/>
      <c r="AD20" s="53"/>
      <c r="AE20" s="53"/>
      <c r="AF20" s="64"/>
      <c r="AG20" s="64"/>
      <c r="AH20" s="53"/>
      <c r="AI20" s="53"/>
      <c r="AJ20" s="131"/>
      <c r="AK20" s="131"/>
      <c r="AL20" s="138"/>
      <c r="AM20" s="134"/>
      <c r="AN20" s="135"/>
      <c r="AO20" s="137"/>
    </row>
    <row r="21" spans="2:44" ht="14.1" customHeight="1" x14ac:dyDescent="0.15">
      <c r="B21" s="24">
        <f>【情報入力シート】!C28</f>
        <v>0</v>
      </c>
      <c r="C21" s="13"/>
      <c r="D21" s="187"/>
      <c r="E21" s="65"/>
      <c r="F21" s="54"/>
      <c r="G21" s="54"/>
      <c r="H21" s="54"/>
      <c r="I21" s="54"/>
      <c r="J21" s="54"/>
      <c r="K21" s="65"/>
      <c r="L21" s="65"/>
      <c r="M21" s="54"/>
      <c r="N21" s="54"/>
      <c r="O21" s="54"/>
      <c r="P21" s="54"/>
      <c r="Q21" s="54"/>
      <c r="R21" s="65"/>
      <c r="S21" s="65"/>
      <c r="T21" s="54"/>
      <c r="U21" s="54"/>
      <c r="V21" s="54"/>
      <c r="W21" s="54"/>
      <c r="X21" s="54"/>
      <c r="Y21" s="65"/>
      <c r="Z21" s="65"/>
      <c r="AA21" s="54"/>
      <c r="AB21" s="54"/>
      <c r="AC21" s="54"/>
      <c r="AD21" s="54"/>
      <c r="AE21" s="54"/>
      <c r="AF21" s="65"/>
      <c r="AG21" s="65"/>
      <c r="AH21" s="54"/>
      <c r="AI21" s="54"/>
      <c r="AJ21" s="131"/>
      <c r="AK21" s="131"/>
      <c r="AL21" s="138"/>
      <c r="AM21" s="134"/>
      <c r="AN21" s="135"/>
      <c r="AO21" s="137"/>
    </row>
    <row r="22" spans="2:44" ht="14.1" customHeight="1" x14ac:dyDescent="0.15">
      <c r="B22" s="22">
        <f>【情報入力シート】!C29</f>
        <v>0</v>
      </c>
      <c r="C22" s="14" t="str">
        <f>【情報入力シート】!$C$3&amp;"従事"</f>
        <v>○○○○○○新築工事従事</v>
      </c>
      <c r="D22" s="184"/>
      <c r="E22" s="66"/>
      <c r="F22" s="55"/>
      <c r="G22" s="55"/>
      <c r="H22" s="55"/>
      <c r="I22" s="55"/>
      <c r="J22" s="55"/>
      <c r="K22" s="66"/>
      <c r="L22" s="66"/>
      <c r="M22" s="55"/>
      <c r="N22" s="55"/>
      <c r="O22" s="55"/>
      <c r="P22" s="55"/>
      <c r="Q22" s="55"/>
      <c r="R22" s="66"/>
      <c r="S22" s="66"/>
      <c r="T22" s="55"/>
      <c r="U22" s="55"/>
      <c r="V22" s="55"/>
      <c r="W22" s="55"/>
      <c r="X22" s="55"/>
      <c r="Y22" s="66"/>
      <c r="Z22" s="66"/>
      <c r="AA22" s="55"/>
      <c r="AB22" s="55"/>
      <c r="AC22" s="55"/>
      <c r="AD22" s="55"/>
      <c r="AE22" s="55"/>
      <c r="AF22" s="66"/>
      <c r="AG22" s="66"/>
      <c r="AH22" s="55"/>
      <c r="AI22" s="55"/>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85"/>
      <c r="E23" s="64"/>
      <c r="F23" s="53"/>
      <c r="G23" s="53"/>
      <c r="H23" s="53"/>
      <c r="I23" s="53"/>
      <c r="J23" s="53"/>
      <c r="K23" s="64"/>
      <c r="L23" s="64"/>
      <c r="M23" s="53"/>
      <c r="N23" s="53"/>
      <c r="O23" s="53"/>
      <c r="P23" s="53"/>
      <c r="Q23" s="53"/>
      <c r="R23" s="64"/>
      <c r="S23" s="64"/>
      <c r="T23" s="53"/>
      <c r="U23" s="53"/>
      <c r="V23" s="53"/>
      <c r="W23" s="53"/>
      <c r="X23" s="53"/>
      <c r="Y23" s="64"/>
      <c r="Z23" s="64"/>
      <c r="AA23" s="53"/>
      <c r="AB23" s="53"/>
      <c r="AC23" s="53"/>
      <c r="AD23" s="53"/>
      <c r="AE23" s="53"/>
      <c r="AF23" s="64"/>
      <c r="AG23" s="64"/>
      <c r="AH23" s="53"/>
      <c r="AI23" s="53"/>
      <c r="AJ23" s="131"/>
      <c r="AK23" s="131"/>
      <c r="AL23" s="138"/>
      <c r="AM23" s="134"/>
      <c r="AN23" s="135"/>
      <c r="AO23" s="137"/>
    </row>
    <row r="24" spans="2:44" ht="14.1" customHeight="1" x14ac:dyDescent="0.15">
      <c r="B24" s="24">
        <f>【情報入力シート】!C31</f>
        <v>0</v>
      </c>
      <c r="C24" s="13"/>
      <c r="D24" s="187"/>
      <c r="E24" s="65"/>
      <c r="F24" s="54"/>
      <c r="G24" s="54"/>
      <c r="H24" s="54"/>
      <c r="I24" s="54"/>
      <c r="J24" s="54"/>
      <c r="K24" s="65"/>
      <c r="L24" s="65"/>
      <c r="M24" s="54"/>
      <c r="N24" s="54"/>
      <c r="O24" s="54"/>
      <c r="P24" s="54"/>
      <c r="Q24" s="54"/>
      <c r="R24" s="65"/>
      <c r="S24" s="65"/>
      <c r="T24" s="54"/>
      <c r="U24" s="54"/>
      <c r="V24" s="54"/>
      <c r="W24" s="54"/>
      <c r="X24" s="54"/>
      <c r="Y24" s="65"/>
      <c r="Z24" s="65"/>
      <c r="AA24" s="54"/>
      <c r="AB24" s="54"/>
      <c r="AC24" s="54"/>
      <c r="AD24" s="54"/>
      <c r="AE24" s="54"/>
      <c r="AF24" s="65"/>
      <c r="AG24" s="65"/>
      <c r="AH24" s="54"/>
      <c r="AI24" s="54"/>
      <c r="AJ24" s="131"/>
      <c r="AK24" s="131"/>
      <c r="AL24" s="138"/>
      <c r="AM24" s="134"/>
      <c r="AN24" s="135"/>
      <c r="AO24" s="137"/>
    </row>
    <row r="25" spans="2:44" ht="14.1" customHeight="1" x14ac:dyDescent="0.15">
      <c r="B25" s="22">
        <f>【情報入力シート】!C32</f>
        <v>0</v>
      </c>
      <c r="C25" s="14" t="str">
        <f>【情報入力シート】!$C$3&amp;"従事"</f>
        <v>○○○○○○新築工事従事</v>
      </c>
      <c r="D25" s="184"/>
      <c r="E25" s="93"/>
      <c r="F25" s="92"/>
      <c r="G25" s="92"/>
      <c r="H25" s="92"/>
      <c r="I25" s="92"/>
      <c r="J25" s="92"/>
      <c r="K25" s="93"/>
      <c r="L25" s="93"/>
      <c r="M25" s="92"/>
      <c r="N25" s="92"/>
      <c r="O25" s="92"/>
      <c r="P25" s="92"/>
      <c r="Q25" s="92"/>
      <c r="R25" s="93"/>
      <c r="S25" s="93"/>
      <c r="T25" s="92"/>
      <c r="U25" s="92"/>
      <c r="V25" s="92"/>
      <c r="W25" s="92"/>
      <c r="X25" s="92"/>
      <c r="Y25" s="93"/>
      <c r="Z25" s="93"/>
      <c r="AA25" s="92"/>
      <c r="AB25" s="92"/>
      <c r="AC25" s="92"/>
      <c r="AD25" s="92"/>
      <c r="AE25" s="92"/>
      <c r="AF25" s="93"/>
      <c r="AG25" s="93"/>
      <c r="AH25" s="92"/>
      <c r="AI25" s="92"/>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85"/>
      <c r="E26" s="64"/>
      <c r="F26" s="53"/>
      <c r="G26" s="53"/>
      <c r="H26" s="53"/>
      <c r="I26" s="53"/>
      <c r="J26" s="53"/>
      <c r="K26" s="64"/>
      <c r="L26" s="64"/>
      <c r="M26" s="53"/>
      <c r="N26" s="53"/>
      <c r="O26" s="53"/>
      <c r="P26" s="53"/>
      <c r="Q26" s="53"/>
      <c r="R26" s="64"/>
      <c r="S26" s="64"/>
      <c r="T26" s="53"/>
      <c r="U26" s="53"/>
      <c r="V26" s="53"/>
      <c r="W26" s="53"/>
      <c r="X26" s="53"/>
      <c r="Y26" s="64"/>
      <c r="Z26" s="64"/>
      <c r="AA26" s="53"/>
      <c r="AB26" s="53"/>
      <c r="AC26" s="53"/>
      <c r="AD26" s="53"/>
      <c r="AE26" s="53"/>
      <c r="AF26" s="64"/>
      <c r="AG26" s="64"/>
      <c r="AH26" s="53"/>
      <c r="AI26" s="53"/>
      <c r="AJ26" s="131"/>
      <c r="AK26" s="131"/>
      <c r="AL26" s="138"/>
      <c r="AM26" s="134"/>
      <c r="AN26" s="135"/>
      <c r="AO26" s="137"/>
    </row>
    <row r="27" spans="2:44" ht="14.1" customHeight="1" x14ac:dyDescent="0.15">
      <c r="B27" s="24">
        <f>【情報入力シート】!C34</f>
        <v>0</v>
      </c>
      <c r="C27" s="13"/>
      <c r="D27" s="187"/>
      <c r="E27" s="67"/>
      <c r="F27" s="56"/>
      <c r="G27" s="56"/>
      <c r="H27" s="56"/>
      <c r="I27" s="56"/>
      <c r="J27" s="56"/>
      <c r="K27" s="67"/>
      <c r="L27" s="67"/>
      <c r="M27" s="56"/>
      <c r="N27" s="56"/>
      <c r="O27" s="56"/>
      <c r="P27" s="56"/>
      <c r="Q27" s="56"/>
      <c r="R27" s="67"/>
      <c r="S27" s="67"/>
      <c r="T27" s="56"/>
      <c r="U27" s="56"/>
      <c r="V27" s="56"/>
      <c r="W27" s="56"/>
      <c r="X27" s="56"/>
      <c r="Y27" s="67"/>
      <c r="Z27" s="67"/>
      <c r="AA27" s="56"/>
      <c r="AB27" s="56"/>
      <c r="AC27" s="56"/>
      <c r="AD27" s="56"/>
      <c r="AE27" s="56"/>
      <c r="AF27" s="67"/>
      <c r="AG27" s="67"/>
      <c r="AH27" s="56"/>
      <c r="AI27" s="56"/>
      <c r="AJ27" s="131"/>
      <c r="AK27" s="131"/>
      <c r="AL27" s="138"/>
      <c r="AM27" s="134"/>
      <c r="AN27" s="135"/>
      <c r="AO27" s="137"/>
    </row>
    <row r="28" spans="2:44" ht="14.1" customHeight="1" x14ac:dyDescent="0.15">
      <c r="B28" s="22">
        <f>【情報入力シート】!C35</f>
        <v>0</v>
      </c>
      <c r="C28" s="14" t="str">
        <f>【情報入力シート】!$C$3&amp;"従事"</f>
        <v>○○○○○○新築工事従事</v>
      </c>
      <c r="D28" s="184"/>
      <c r="E28" s="66"/>
      <c r="F28" s="55"/>
      <c r="G28" s="55"/>
      <c r="H28" s="55"/>
      <c r="I28" s="55"/>
      <c r="J28" s="55"/>
      <c r="K28" s="66"/>
      <c r="L28" s="66"/>
      <c r="M28" s="55"/>
      <c r="N28" s="55"/>
      <c r="O28" s="55"/>
      <c r="P28" s="55"/>
      <c r="Q28" s="55"/>
      <c r="R28" s="66"/>
      <c r="S28" s="66"/>
      <c r="T28" s="55"/>
      <c r="U28" s="55"/>
      <c r="V28" s="55"/>
      <c r="W28" s="55"/>
      <c r="X28" s="55"/>
      <c r="Y28" s="66"/>
      <c r="Z28" s="66"/>
      <c r="AA28" s="55"/>
      <c r="AB28" s="55"/>
      <c r="AC28" s="55"/>
      <c r="AD28" s="55"/>
      <c r="AE28" s="55"/>
      <c r="AF28" s="66"/>
      <c r="AG28" s="66"/>
      <c r="AH28" s="55"/>
      <c r="AI28" s="55"/>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85"/>
      <c r="E29" s="64"/>
      <c r="F29" s="53"/>
      <c r="G29" s="53"/>
      <c r="H29" s="53"/>
      <c r="I29" s="53"/>
      <c r="J29" s="53"/>
      <c r="K29" s="64"/>
      <c r="L29" s="64"/>
      <c r="M29" s="53"/>
      <c r="N29" s="53"/>
      <c r="O29" s="53"/>
      <c r="P29" s="53"/>
      <c r="Q29" s="53"/>
      <c r="R29" s="64"/>
      <c r="S29" s="64"/>
      <c r="T29" s="53"/>
      <c r="U29" s="53"/>
      <c r="V29" s="53"/>
      <c r="W29" s="53"/>
      <c r="X29" s="53"/>
      <c r="Y29" s="64"/>
      <c r="Z29" s="64"/>
      <c r="AA29" s="53"/>
      <c r="AB29" s="53"/>
      <c r="AC29" s="53"/>
      <c r="AD29" s="53"/>
      <c r="AE29" s="53"/>
      <c r="AF29" s="64"/>
      <c r="AG29" s="64"/>
      <c r="AH29" s="53"/>
      <c r="AI29" s="53"/>
      <c r="AJ29" s="131"/>
      <c r="AK29" s="131"/>
      <c r="AL29" s="138"/>
      <c r="AM29" s="134"/>
      <c r="AN29" s="135"/>
      <c r="AO29" s="137"/>
    </row>
    <row r="30" spans="2:44" ht="14.1" customHeight="1" x14ac:dyDescent="0.15">
      <c r="B30" s="24">
        <f>【情報入力シート】!C37</f>
        <v>0</v>
      </c>
      <c r="C30" s="13"/>
      <c r="D30" s="187"/>
      <c r="E30" s="65"/>
      <c r="F30" s="54"/>
      <c r="G30" s="54"/>
      <c r="H30" s="54"/>
      <c r="I30" s="54"/>
      <c r="J30" s="54"/>
      <c r="K30" s="65"/>
      <c r="L30" s="65"/>
      <c r="M30" s="54"/>
      <c r="N30" s="54"/>
      <c r="O30" s="54"/>
      <c r="P30" s="54"/>
      <c r="Q30" s="54"/>
      <c r="R30" s="65"/>
      <c r="S30" s="65"/>
      <c r="T30" s="54"/>
      <c r="U30" s="54"/>
      <c r="V30" s="54"/>
      <c r="W30" s="54"/>
      <c r="X30" s="54"/>
      <c r="Y30" s="65"/>
      <c r="Z30" s="65"/>
      <c r="AA30" s="54"/>
      <c r="AB30" s="54"/>
      <c r="AC30" s="54"/>
      <c r="AD30" s="54"/>
      <c r="AE30" s="54"/>
      <c r="AF30" s="65"/>
      <c r="AG30" s="65"/>
      <c r="AH30" s="54"/>
      <c r="AI30" s="54"/>
      <c r="AJ30" s="131"/>
      <c r="AK30" s="131"/>
      <c r="AL30" s="138"/>
      <c r="AM30" s="134"/>
      <c r="AN30" s="135"/>
      <c r="AO30" s="137"/>
    </row>
    <row r="31" spans="2:44" ht="14.1" customHeight="1" x14ac:dyDescent="0.15">
      <c r="B31" s="22">
        <f>【情報入力シート】!C38</f>
        <v>0</v>
      </c>
      <c r="C31" s="14" t="str">
        <f>【情報入力シート】!$C$3&amp;"従事"</f>
        <v>○○○○○○新築工事従事</v>
      </c>
      <c r="D31" s="184"/>
      <c r="E31" s="93"/>
      <c r="F31" s="92"/>
      <c r="G31" s="92"/>
      <c r="H31" s="92"/>
      <c r="I31" s="92"/>
      <c r="J31" s="92"/>
      <c r="K31" s="93"/>
      <c r="L31" s="93"/>
      <c r="M31" s="92"/>
      <c r="N31" s="92"/>
      <c r="O31" s="92"/>
      <c r="P31" s="92"/>
      <c r="Q31" s="92"/>
      <c r="R31" s="93"/>
      <c r="S31" s="93"/>
      <c r="T31" s="92"/>
      <c r="U31" s="92"/>
      <c r="V31" s="92"/>
      <c r="W31" s="92"/>
      <c r="X31" s="92"/>
      <c r="Y31" s="93"/>
      <c r="Z31" s="93"/>
      <c r="AA31" s="92"/>
      <c r="AB31" s="92"/>
      <c r="AC31" s="92"/>
      <c r="AD31" s="92"/>
      <c r="AE31" s="92"/>
      <c r="AF31" s="93"/>
      <c r="AG31" s="93"/>
      <c r="AH31" s="92"/>
      <c r="AI31" s="92"/>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85"/>
      <c r="E32" s="64"/>
      <c r="F32" s="53"/>
      <c r="G32" s="53"/>
      <c r="H32" s="53"/>
      <c r="I32" s="53"/>
      <c r="J32" s="53"/>
      <c r="K32" s="64"/>
      <c r="L32" s="64"/>
      <c r="M32" s="53"/>
      <c r="N32" s="53"/>
      <c r="O32" s="53"/>
      <c r="P32" s="53"/>
      <c r="Q32" s="53"/>
      <c r="R32" s="64"/>
      <c r="S32" s="64"/>
      <c r="T32" s="53"/>
      <c r="U32" s="53"/>
      <c r="V32" s="53"/>
      <c r="W32" s="53"/>
      <c r="X32" s="53"/>
      <c r="Y32" s="64"/>
      <c r="Z32" s="64"/>
      <c r="AA32" s="53"/>
      <c r="AB32" s="53"/>
      <c r="AC32" s="53"/>
      <c r="AD32" s="53"/>
      <c r="AE32" s="53"/>
      <c r="AF32" s="64"/>
      <c r="AG32" s="64"/>
      <c r="AH32" s="53"/>
      <c r="AI32" s="53"/>
      <c r="AJ32" s="131"/>
      <c r="AK32" s="131"/>
      <c r="AL32" s="138"/>
      <c r="AM32" s="134"/>
      <c r="AN32" s="135"/>
      <c r="AO32" s="137"/>
    </row>
    <row r="33" spans="2:44" ht="14.1" customHeight="1" x14ac:dyDescent="0.15">
      <c r="B33" s="24">
        <f>【情報入力シート】!C40</f>
        <v>0</v>
      </c>
      <c r="C33" s="13"/>
      <c r="D33" s="187"/>
      <c r="E33" s="67"/>
      <c r="F33" s="56"/>
      <c r="G33" s="56"/>
      <c r="H33" s="56"/>
      <c r="I33" s="56"/>
      <c r="J33" s="56"/>
      <c r="K33" s="67"/>
      <c r="L33" s="67"/>
      <c r="M33" s="56"/>
      <c r="N33" s="56"/>
      <c r="O33" s="56"/>
      <c r="P33" s="56"/>
      <c r="Q33" s="56"/>
      <c r="R33" s="67"/>
      <c r="S33" s="67"/>
      <c r="T33" s="56"/>
      <c r="U33" s="56"/>
      <c r="V33" s="56"/>
      <c r="W33" s="56"/>
      <c r="X33" s="56"/>
      <c r="Y33" s="67"/>
      <c r="Z33" s="67"/>
      <c r="AA33" s="56"/>
      <c r="AB33" s="56"/>
      <c r="AC33" s="56"/>
      <c r="AD33" s="56"/>
      <c r="AE33" s="56"/>
      <c r="AF33" s="67"/>
      <c r="AG33" s="67"/>
      <c r="AH33" s="56"/>
      <c r="AI33" s="56"/>
      <c r="AJ33" s="131"/>
      <c r="AK33" s="131"/>
      <c r="AL33" s="138"/>
      <c r="AM33" s="134"/>
      <c r="AN33" s="135"/>
      <c r="AO33" s="137"/>
    </row>
    <row r="34" spans="2:44" ht="14.1" customHeight="1" x14ac:dyDescent="0.15">
      <c r="B34" s="22">
        <f>【情報入力シート】!C41</f>
        <v>0</v>
      </c>
      <c r="C34" s="14" t="str">
        <f>【情報入力シート】!$C$3&amp;"従事"</f>
        <v>○○○○○○新築工事従事</v>
      </c>
      <c r="D34" s="184"/>
      <c r="E34" s="66"/>
      <c r="F34" s="55"/>
      <c r="G34" s="55"/>
      <c r="H34" s="55"/>
      <c r="I34" s="55"/>
      <c r="J34" s="55"/>
      <c r="K34" s="66"/>
      <c r="L34" s="66"/>
      <c r="M34" s="55"/>
      <c r="N34" s="55"/>
      <c r="O34" s="55"/>
      <c r="P34" s="55"/>
      <c r="Q34" s="55"/>
      <c r="R34" s="66"/>
      <c r="S34" s="66"/>
      <c r="T34" s="55"/>
      <c r="U34" s="55"/>
      <c r="V34" s="55"/>
      <c r="W34" s="55"/>
      <c r="X34" s="55"/>
      <c r="Y34" s="66"/>
      <c r="Z34" s="66"/>
      <c r="AA34" s="55"/>
      <c r="AB34" s="55"/>
      <c r="AC34" s="55"/>
      <c r="AD34" s="55"/>
      <c r="AE34" s="55"/>
      <c r="AF34" s="66"/>
      <c r="AG34" s="66"/>
      <c r="AH34" s="55"/>
      <c r="AI34" s="55"/>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85"/>
      <c r="E35" s="64"/>
      <c r="F35" s="53"/>
      <c r="G35" s="53"/>
      <c r="H35" s="53"/>
      <c r="I35" s="53"/>
      <c r="J35" s="53"/>
      <c r="K35" s="64"/>
      <c r="L35" s="64"/>
      <c r="M35" s="53"/>
      <c r="N35" s="53"/>
      <c r="O35" s="53"/>
      <c r="P35" s="53"/>
      <c r="Q35" s="53"/>
      <c r="R35" s="64"/>
      <c r="S35" s="64"/>
      <c r="T35" s="53"/>
      <c r="U35" s="53"/>
      <c r="V35" s="53"/>
      <c r="W35" s="53"/>
      <c r="X35" s="53"/>
      <c r="Y35" s="64"/>
      <c r="Z35" s="64"/>
      <c r="AA35" s="53"/>
      <c r="AB35" s="53"/>
      <c r="AC35" s="53"/>
      <c r="AD35" s="53"/>
      <c r="AE35" s="53"/>
      <c r="AF35" s="64"/>
      <c r="AG35" s="64"/>
      <c r="AH35" s="53"/>
      <c r="AI35" s="53"/>
      <c r="AJ35" s="131"/>
      <c r="AK35" s="131"/>
      <c r="AL35" s="138"/>
      <c r="AM35" s="134"/>
      <c r="AN35" s="135"/>
      <c r="AO35" s="137"/>
    </row>
    <row r="36" spans="2:44" ht="14.1" customHeight="1" x14ac:dyDescent="0.15">
      <c r="B36" s="24">
        <f>【情報入力シート】!C43</f>
        <v>0</v>
      </c>
      <c r="C36" s="13"/>
      <c r="D36" s="187"/>
      <c r="E36" s="65"/>
      <c r="F36" s="54"/>
      <c r="G36" s="54"/>
      <c r="H36" s="54"/>
      <c r="I36" s="54"/>
      <c r="J36" s="54"/>
      <c r="K36" s="65"/>
      <c r="L36" s="65"/>
      <c r="M36" s="54"/>
      <c r="N36" s="54"/>
      <c r="O36" s="54"/>
      <c r="P36" s="54"/>
      <c r="Q36" s="54"/>
      <c r="R36" s="65"/>
      <c r="S36" s="65"/>
      <c r="T36" s="54"/>
      <c r="U36" s="54"/>
      <c r="V36" s="54"/>
      <c r="W36" s="54"/>
      <c r="X36" s="54"/>
      <c r="Y36" s="65"/>
      <c r="Z36" s="65"/>
      <c r="AA36" s="54"/>
      <c r="AB36" s="54"/>
      <c r="AC36" s="54"/>
      <c r="AD36" s="54"/>
      <c r="AE36" s="54"/>
      <c r="AF36" s="65"/>
      <c r="AG36" s="65"/>
      <c r="AH36" s="54"/>
      <c r="AI36" s="54"/>
      <c r="AJ36" s="131"/>
      <c r="AK36" s="131"/>
      <c r="AL36" s="138"/>
      <c r="AM36" s="134"/>
      <c r="AN36" s="135"/>
      <c r="AO36" s="137"/>
    </row>
    <row r="37" spans="2:44" ht="14.1" customHeight="1" x14ac:dyDescent="0.15">
      <c r="B37" s="30">
        <f>【情報入力シート】!C44</f>
        <v>0</v>
      </c>
      <c r="C37" s="14" t="str">
        <f>【情報入力シート】!$C$3&amp;"従事"</f>
        <v>○○○○○○新築工事従事</v>
      </c>
      <c r="D37" s="184"/>
      <c r="E37" s="66"/>
      <c r="F37" s="55"/>
      <c r="G37" s="55"/>
      <c r="H37" s="55"/>
      <c r="I37" s="55"/>
      <c r="J37" s="55"/>
      <c r="K37" s="66"/>
      <c r="L37" s="66"/>
      <c r="M37" s="55"/>
      <c r="N37" s="55"/>
      <c r="O37" s="55"/>
      <c r="P37" s="55"/>
      <c r="Q37" s="55"/>
      <c r="R37" s="66"/>
      <c r="S37" s="66"/>
      <c r="T37" s="55"/>
      <c r="U37" s="55"/>
      <c r="V37" s="55"/>
      <c r="W37" s="55"/>
      <c r="X37" s="55"/>
      <c r="Y37" s="66"/>
      <c r="Z37" s="66"/>
      <c r="AA37" s="55"/>
      <c r="AB37" s="55"/>
      <c r="AC37" s="55"/>
      <c r="AD37" s="55"/>
      <c r="AE37" s="55"/>
      <c r="AF37" s="66"/>
      <c r="AG37" s="66"/>
      <c r="AH37" s="55"/>
      <c r="AI37" s="55"/>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9">
        <f>【情報入力シート】!C45</f>
        <v>0</v>
      </c>
      <c r="C38" s="12" t="s">
        <v>1</v>
      </c>
      <c r="D38" s="185"/>
      <c r="E38" s="64"/>
      <c r="F38" s="53"/>
      <c r="G38" s="53"/>
      <c r="H38" s="53"/>
      <c r="I38" s="53"/>
      <c r="J38" s="53"/>
      <c r="K38" s="64"/>
      <c r="L38" s="64"/>
      <c r="M38" s="53"/>
      <c r="N38" s="53"/>
      <c r="O38" s="53"/>
      <c r="P38" s="53"/>
      <c r="Q38" s="53"/>
      <c r="R38" s="64"/>
      <c r="S38" s="64"/>
      <c r="T38" s="53"/>
      <c r="U38" s="53"/>
      <c r="V38" s="53"/>
      <c r="W38" s="53"/>
      <c r="X38" s="53"/>
      <c r="Y38" s="64"/>
      <c r="Z38" s="64"/>
      <c r="AA38" s="53"/>
      <c r="AB38" s="53"/>
      <c r="AC38" s="53"/>
      <c r="AD38" s="53"/>
      <c r="AE38" s="53"/>
      <c r="AF38" s="64"/>
      <c r="AG38" s="64"/>
      <c r="AH38" s="53"/>
      <c r="AI38" s="53"/>
      <c r="AJ38" s="131"/>
      <c r="AK38" s="131"/>
      <c r="AL38" s="138"/>
      <c r="AM38" s="134"/>
      <c r="AN38" s="135"/>
      <c r="AO38" s="137"/>
    </row>
    <row r="39" spans="2:44" ht="14.1" customHeight="1" thickBot="1" x14ac:dyDescent="0.2">
      <c r="B39" s="31">
        <f>【情報入力シート】!C46</f>
        <v>0</v>
      </c>
      <c r="C39" s="26"/>
      <c r="D39" s="186"/>
      <c r="E39" s="95"/>
      <c r="F39" s="94"/>
      <c r="G39" s="94"/>
      <c r="H39" s="94"/>
      <c r="I39" s="94"/>
      <c r="J39" s="94"/>
      <c r="K39" s="95"/>
      <c r="L39" s="95"/>
      <c r="M39" s="94"/>
      <c r="N39" s="94"/>
      <c r="O39" s="94"/>
      <c r="P39" s="94"/>
      <c r="Q39" s="94"/>
      <c r="R39" s="95"/>
      <c r="S39" s="95"/>
      <c r="T39" s="94"/>
      <c r="U39" s="94"/>
      <c r="V39" s="94"/>
      <c r="W39" s="94"/>
      <c r="X39" s="94"/>
      <c r="Y39" s="95"/>
      <c r="Z39" s="95"/>
      <c r="AA39" s="94"/>
      <c r="AB39" s="94"/>
      <c r="AC39" s="94"/>
      <c r="AD39" s="94"/>
      <c r="AE39" s="94"/>
      <c r="AF39" s="95"/>
      <c r="AG39" s="95"/>
      <c r="AH39" s="94"/>
      <c r="AI39" s="94"/>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N7"/>
    <mergeCell ref="O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105" priority="21" operator="containsText" text="未達成">
      <formula>NOT(ISERROR(SEARCH("未達成",AO40)))</formula>
    </cfRule>
  </conditionalFormatting>
  <conditionalFormatting sqref="AO10">
    <cfRule type="containsText" dxfId="104" priority="9" operator="containsText" text="未達成">
      <formula>NOT(ISERROR(SEARCH("未達成",AO10)))</formula>
    </cfRule>
  </conditionalFormatting>
  <conditionalFormatting sqref="AN10">
    <cfRule type="containsText" dxfId="103" priority="8" operator="containsText" text="未達成">
      <formula>NOT(ISERROR(SEARCH("未達成",AN10)))</formula>
    </cfRule>
  </conditionalFormatting>
  <conditionalFormatting sqref="AN40">
    <cfRule type="containsText" dxfId="102" priority="16" operator="containsText" text="未達成">
      <formula>NOT(ISERROR(SEARCH("未達成",AN40)))</formula>
    </cfRule>
  </conditionalFormatting>
  <conditionalFormatting sqref="AM40">
    <cfRule type="containsText" dxfId="101" priority="15" operator="containsText" text="未達成">
      <formula>NOT(ISERROR(SEARCH("未達成",AM40)))</formula>
    </cfRule>
  </conditionalFormatting>
  <conditionalFormatting sqref="AN13">
    <cfRule type="containsText" dxfId="100" priority="5" operator="containsText" text="未達成">
      <formula>NOT(ISERROR(SEARCH("未達成",AN13)))</formula>
    </cfRule>
  </conditionalFormatting>
  <conditionalFormatting sqref="AM13">
    <cfRule type="containsText" dxfId="99" priority="4" operator="containsText" text="未達成">
      <formula>NOT(ISERROR(SEARCH("未達成",AM13)))</formula>
    </cfRule>
  </conditionalFormatting>
  <conditionalFormatting sqref="AM16 AM19 AM22 AM25 AM28 AM31 AM34 AM37">
    <cfRule type="containsText" dxfId="98" priority="1" operator="containsText" text="未達成">
      <formula>NOT(ISERROR(SEARCH("未達成",AM16)))</formula>
    </cfRule>
  </conditionalFormatting>
  <conditionalFormatting sqref="AO16 AO19 AO22 AO25 AO28 AO31 AO34 AO37">
    <cfRule type="containsText" dxfId="97" priority="3" operator="containsText" text="未達成">
      <formula>NOT(ISERROR(SEARCH("未達成",AO16)))</formula>
    </cfRule>
  </conditionalFormatting>
  <conditionalFormatting sqref="AN16 AN19 AN22 AN25 AN28 AN31 AN34 AN37">
    <cfRule type="containsText" dxfId="96" priority="2" operator="containsText" text="未達成">
      <formula>NOT(ISERROR(SEARCH("未達成",AN16)))</formula>
    </cfRule>
  </conditionalFormatting>
  <conditionalFormatting sqref="AM10">
    <cfRule type="containsText" dxfId="95" priority="7" operator="containsText" text="未達成">
      <formula>NOT(ISERROR(SEARCH("未達成",AM10)))</formula>
    </cfRule>
  </conditionalFormatting>
  <conditionalFormatting sqref="AO13">
    <cfRule type="containsText" dxfId="94"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R43"/>
  <sheetViews>
    <sheetView showGridLines="0" showZeros="0" view="pageBreakPreview" zoomScale="85" zoomScaleNormal="10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8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44033</v>
      </c>
      <c r="F7" s="176"/>
      <c r="G7" s="176"/>
      <c r="H7" s="176"/>
      <c r="I7" s="176"/>
      <c r="J7" s="176"/>
      <c r="K7" s="176"/>
      <c r="L7" s="176"/>
      <c r="M7" s="176"/>
      <c r="N7" s="176"/>
      <c r="O7" s="177"/>
      <c r="P7" s="175">
        <f t="shared" ref="P7" si="0">IF(P8="","",IF(MONTH(P8)=MONTH(O8),"",P8))</f>
        <v>44044</v>
      </c>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50">
        <v>44033</v>
      </c>
      <c r="F8" s="50">
        <f>E8+1</f>
        <v>44034</v>
      </c>
      <c r="G8" s="61">
        <f t="shared" ref="G8:AF8" si="1">F8+1</f>
        <v>44035</v>
      </c>
      <c r="H8" s="61">
        <f t="shared" si="1"/>
        <v>44036</v>
      </c>
      <c r="I8" s="61">
        <f t="shared" si="1"/>
        <v>44037</v>
      </c>
      <c r="J8" s="61">
        <f t="shared" si="1"/>
        <v>44038</v>
      </c>
      <c r="K8" s="50">
        <f t="shared" si="1"/>
        <v>44039</v>
      </c>
      <c r="L8" s="50">
        <f t="shared" si="1"/>
        <v>44040</v>
      </c>
      <c r="M8" s="57">
        <f t="shared" si="1"/>
        <v>44041</v>
      </c>
      <c r="N8" s="50">
        <f t="shared" si="1"/>
        <v>44042</v>
      </c>
      <c r="O8" s="50">
        <f t="shared" si="1"/>
        <v>44043</v>
      </c>
      <c r="P8" s="68">
        <f t="shared" si="1"/>
        <v>44044</v>
      </c>
      <c r="Q8" s="61">
        <f t="shared" si="1"/>
        <v>44045</v>
      </c>
      <c r="R8" s="50">
        <f t="shared" si="1"/>
        <v>44046</v>
      </c>
      <c r="S8" s="50">
        <f t="shared" si="1"/>
        <v>44047</v>
      </c>
      <c r="T8" s="50">
        <f t="shared" si="1"/>
        <v>44048</v>
      </c>
      <c r="U8" s="50">
        <f t="shared" si="1"/>
        <v>44049</v>
      </c>
      <c r="V8" s="50">
        <f t="shared" si="1"/>
        <v>44050</v>
      </c>
      <c r="W8" s="61">
        <f t="shared" si="1"/>
        <v>44051</v>
      </c>
      <c r="X8" s="61">
        <f t="shared" si="1"/>
        <v>44052</v>
      </c>
      <c r="Y8" s="61">
        <f t="shared" si="1"/>
        <v>44053</v>
      </c>
      <c r="Z8" s="50">
        <f t="shared" si="1"/>
        <v>44054</v>
      </c>
      <c r="AA8" s="50">
        <f t="shared" si="1"/>
        <v>44055</v>
      </c>
      <c r="AB8" s="50">
        <f t="shared" si="1"/>
        <v>44056</v>
      </c>
      <c r="AC8" s="50">
        <f t="shared" si="1"/>
        <v>44057</v>
      </c>
      <c r="AD8" s="61">
        <f t="shared" si="1"/>
        <v>44058</v>
      </c>
      <c r="AE8" s="61">
        <f t="shared" si="1"/>
        <v>44059</v>
      </c>
      <c r="AF8" s="50">
        <f t="shared" si="1"/>
        <v>44060</v>
      </c>
      <c r="AG8" s="50">
        <f>IF(AF8="","",IF(DAY($E$8)=1,IF(AF8=EOMONTH(DATE(YEAR($E$8),MONTH($E$8)-1,1),1),"",AF8+1),IF(DAY(AF8+1)=DAY($E$8),"",AF8+1)))</f>
        <v>44061</v>
      </c>
      <c r="AH8" s="50">
        <f>IF(AG8="","",IF(DAY($E$8)=1,IF(AG8=EOMONTH(DATE(YEAR($E$8),MONTH($E$8)-1,1),1),"",AG8+1),IF(DAY(AG8+1)=DAY($E$8),"",AG8+1)))</f>
        <v>44062</v>
      </c>
      <c r="AI8" s="50">
        <f>IF(AH8="","",IF(DAY($E$8)=1,IF(AH8=EOMONTH(DATE(YEAR($E$8),MONTH($E$8)-1,1),1),"",AH8+1),IF(DAY(AH8+1)=DAY($E$8),"",AH8+1)))</f>
        <v>44063</v>
      </c>
      <c r="AJ8" s="143"/>
      <c r="AK8" s="143"/>
      <c r="AL8" s="146"/>
      <c r="AM8" s="151" t="str">
        <f>【情報入力シート】!C8</f>
        <v>(4週7閉所)</v>
      </c>
      <c r="AN8" s="152"/>
      <c r="AO8" s="153"/>
    </row>
    <row r="9" spans="2:44" ht="14.1" customHeight="1" thickBot="1" x14ac:dyDescent="0.2">
      <c r="B9" s="171"/>
      <c r="C9" s="174"/>
      <c r="D9" s="174"/>
      <c r="E9" s="51" t="str">
        <f>TEXT(E8,"aaa")</f>
        <v>火</v>
      </c>
      <c r="F9" s="51" t="str">
        <f t="shared" ref="F9:AI9" si="2">TEXT(F8,"aaa")</f>
        <v>水</v>
      </c>
      <c r="G9" s="62" t="str">
        <f t="shared" si="2"/>
        <v>木</v>
      </c>
      <c r="H9" s="62" t="str">
        <f t="shared" si="2"/>
        <v>金</v>
      </c>
      <c r="I9" s="62" t="str">
        <f t="shared" si="2"/>
        <v>土</v>
      </c>
      <c r="J9" s="62" t="str">
        <f t="shared" si="2"/>
        <v>日</v>
      </c>
      <c r="K9" s="51" t="str">
        <f t="shared" si="2"/>
        <v>月</v>
      </c>
      <c r="L9" s="51" t="str">
        <f t="shared" si="2"/>
        <v>火</v>
      </c>
      <c r="M9" s="51" t="str">
        <f t="shared" si="2"/>
        <v>水</v>
      </c>
      <c r="N9" s="51" t="str">
        <f t="shared" si="2"/>
        <v>木</v>
      </c>
      <c r="O9" s="51" t="str">
        <f t="shared" si="2"/>
        <v>金</v>
      </c>
      <c r="P9" s="62" t="str">
        <f t="shared" si="2"/>
        <v>土</v>
      </c>
      <c r="Q9" s="62" t="str">
        <f t="shared" si="2"/>
        <v>日</v>
      </c>
      <c r="R9" s="51" t="str">
        <f t="shared" si="2"/>
        <v>月</v>
      </c>
      <c r="S9" s="51" t="str">
        <f t="shared" si="2"/>
        <v>火</v>
      </c>
      <c r="T9" s="51" t="str">
        <f t="shared" si="2"/>
        <v>水</v>
      </c>
      <c r="U9" s="51" t="str">
        <f t="shared" si="2"/>
        <v>木</v>
      </c>
      <c r="V9" s="51" t="str">
        <f t="shared" si="2"/>
        <v>金</v>
      </c>
      <c r="W9" s="62" t="str">
        <f t="shared" si="2"/>
        <v>土</v>
      </c>
      <c r="X9" s="62" t="str">
        <f t="shared" si="2"/>
        <v>日</v>
      </c>
      <c r="Y9" s="62" t="str">
        <f t="shared" si="2"/>
        <v>月</v>
      </c>
      <c r="Z9" s="51" t="str">
        <f t="shared" si="2"/>
        <v>火</v>
      </c>
      <c r="AA9" s="51" t="str">
        <f t="shared" si="2"/>
        <v>水</v>
      </c>
      <c r="AB9" s="51" t="str">
        <f t="shared" si="2"/>
        <v>木</v>
      </c>
      <c r="AC9" s="51" t="str">
        <f t="shared" si="2"/>
        <v>金</v>
      </c>
      <c r="AD9" s="62" t="str">
        <f t="shared" si="2"/>
        <v>土</v>
      </c>
      <c r="AE9" s="62" t="str">
        <f t="shared" si="2"/>
        <v>日</v>
      </c>
      <c r="AF9" s="51" t="str">
        <f t="shared" si="2"/>
        <v>月</v>
      </c>
      <c r="AG9" s="51" t="str">
        <f t="shared" si="2"/>
        <v>火</v>
      </c>
      <c r="AH9" s="51" t="str">
        <f t="shared" si="2"/>
        <v>水</v>
      </c>
      <c r="AI9" s="51" t="str">
        <f t="shared" si="2"/>
        <v>木</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52"/>
      <c r="F10" s="52"/>
      <c r="G10" s="63"/>
      <c r="H10" s="63"/>
      <c r="I10" s="63"/>
      <c r="J10" s="63"/>
      <c r="K10" s="52"/>
      <c r="L10" s="52"/>
      <c r="M10" s="52"/>
      <c r="N10" s="52"/>
      <c r="O10" s="52"/>
      <c r="P10" s="63"/>
      <c r="Q10" s="63"/>
      <c r="R10" s="52"/>
      <c r="S10" s="52"/>
      <c r="T10" s="52"/>
      <c r="U10" s="52"/>
      <c r="V10" s="52"/>
      <c r="W10" s="63"/>
      <c r="X10" s="63"/>
      <c r="Y10" s="63"/>
      <c r="Z10" s="52"/>
      <c r="AA10" s="52"/>
      <c r="AB10" s="52"/>
      <c r="AC10" s="52"/>
      <c r="AD10" s="63"/>
      <c r="AE10" s="63"/>
      <c r="AF10" s="52"/>
      <c r="AG10" s="52"/>
      <c r="AH10" s="52"/>
      <c r="AI10" s="52"/>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53"/>
      <c r="F11" s="53"/>
      <c r="G11" s="64"/>
      <c r="H11" s="64"/>
      <c r="I11" s="64"/>
      <c r="J11" s="64"/>
      <c r="K11" s="53"/>
      <c r="L11" s="53"/>
      <c r="M11" s="53"/>
      <c r="N11" s="53"/>
      <c r="O11" s="53"/>
      <c r="P11" s="64"/>
      <c r="Q11" s="64"/>
      <c r="R11" s="53"/>
      <c r="S11" s="53"/>
      <c r="T11" s="53"/>
      <c r="U11" s="53"/>
      <c r="V11" s="53"/>
      <c r="W11" s="64"/>
      <c r="X11" s="64"/>
      <c r="Y11" s="64"/>
      <c r="Z11" s="53"/>
      <c r="AA11" s="53"/>
      <c r="AB11" s="53"/>
      <c r="AC11" s="53"/>
      <c r="AD11" s="64"/>
      <c r="AE11" s="64"/>
      <c r="AF11" s="53"/>
      <c r="AG11" s="53"/>
      <c r="AH11" s="53"/>
      <c r="AI11" s="53"/>
      <c r="AJ11" s="129"/>
      <c r="AK11" s="129"/>
      <c r="AL11" s="132"/>
      <c r="AM11" s="134"/>
      <c r="AN11" s="140"/>
      <c r="AO11" s="124"/>
    </row>
    <row r="12" spans="2:44" ht="14.1" customHeight="1" x14ac:dyDescent="0.15">
      <c r="B12" s="24">
        <f>【情報入力シート】!C19</f>
        <v>0</v>
      </c>
      <c r="C12" s="13"/>
      <c r="D12" s="187"/>
      <c r="E12" s="54"/>
      <c r="F12" s="54"/>
      <c r="G12" s="65"/>
      <c r="H12" s="65"/>
      <c r="I12" s="65"/>
      <c r="J12" s="65"/>
      <c r="K12" s="54"/>
      <c r="L12" s="54"/>
      <c r="M12" s="54"/>
      <c r="N12" s="54"/>
      <c r="O12" s="54"/>
      <c r="P12" s="65"/>
      <c r="Q12" s="65"/>
      <c r="R12" s="54"/>
      <c r="S12" s="54"/>
      <c r="T12" s="54"/>
      <c r="U12" s="54"/>
      <c r="V12" s="54"/>
      <c r="W12" s="65"/>
      <c r="X12" s="65"/>
      <c r="Y12" s="65"/>
      <c r="Z12" s="54"/>
      <c r="AA12" s="54"/>
      <c r="AB12" s="54"/>
      <c r="AC12" s="54"/>
      <c r="AD12" s="65"/>
      <c r="AE12" s="65"/>
      <c r="AF12" s="54"/>
      <c r="AG12" s="54"/>
      <c r="AH12" s="54"/>
      <c r="AI12" s="54"/>
      <c r="AJ12" s="129"/>
      <c r="AK12" s="129"/>
      <c r="AL12" s="132"/>
      <c r="AM12" s="189"/>
      <c r="AN12" s="140"/>
      <c r="AO12" s="124"/>
    </row>
    <row r="13" spans="2:44" ht="14.1" customHeight="1" x14ac:dyDescent="0.15">
      <c r="B13" s="22">
        <f>【情報入力シート】!C20</f>
        <v>0</v>
      </c>
      <c r="C13" s="14" t="str">
        <f>【情報入力シート】!$C$3&amp;"従事"</f>
        <v>○○○○○○新築工事従事</v>
      </c>
      <c r="D13" s="184"/>
      <c r="E13" s="55"/>
      <c r="F13" s="55"/>
      <c r="G13" s="66"/>
      <c r="H13" s="66"/>
      <c r="I13" s="66"/>
      <c r="J13" s="66"/>
      <c r="K13" s="55"/>
      <c r="L13" s="55"/>
      <c r="M13" s="55"/>
      <c r="N13" s="55"/>
      <c r="O13" s="55"/>
      <c r="P13" s="66"/>
      <c r="Q13" s="66"/>
      <c r="R13" s="55"/>
      <c r="S13" s="55"/>
      <c r="T13" s="55"/>
      <c r="U13" s="55"/>
      <c r="V13" s="55"/>
      <c r="W13" s="66"/>
      <c r="X13" s="66"/>
      <c r="Y13" s="66"/>
      <c r="Z13" s="55"/>
      <c r="AA13" s="55"/>
      <c r="AB13" s="55"/>
      <c r="AC13" s="55"/>
      <c r="AD13" s="66"/>
      <c r="AE13" s="66"/>
      <c r="AF13" s="55"/>
      <c r="AG13" s="55"/>
      <c r="AH13" s="55"/>
      <c r="AI13" s="55"/>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53"/>
      <c r="F14" s="53"/>
      <c r="G14" s="64"/>
      <c r="H14" s="64"/>
      <c r="I14" s="64"/>
      <c r="J14" s="64"/>
      <c r="K14" s="53"/>
      <c r="L14" s="53"/>
      <c r="M14" s="53"/>
      <c r="N14" s="53"/>
      <c r="O14" s="53"/>
      <c r="P14" s="67"/>
      <c r="Q14" s="64"/>
      <c r="R14" s="53"/>
      <c r="S14" s="53"/>
      <c r="T14" s="53"/>
      <c r="U14" s="53"/>
      <c r="V14" s="53"/>
      <c r="W14" s="64"/>
      <c r="X14" s="64"/>
      <c r="Y14" s="64"/>
      <c r="Z14" s="53"/>
      <c r="AA14" s="53"/>
      <c r="AB14" s="53"/>
      <c r="AC14" s="53"/>
      <c r="AD14" s="64"/>
      <c r="AE14" s="64"/>
      <c r="AF14" s="53"/>
      <c r="AG14" s="53"/>
      <c r="AH14" s="53"/>
      <c r="AI14" s="53"/>
      <c r="AJ14" s="131"/>
      <c r="AK14" s="131"/>
      <c r="AL14" s="138"/>
      <c r="AM14" s="134"/>
      <c r="AN14" s="135"/>
      <c r="AO14" s="137"/>
    </row>
    <row r="15" spans="2:44" ht="14.1" customHeight="1" x14ac:dyDescent="0.15">
      <c r="B15" s="24">
        <f>【情報入力シート】!C22</f>
        <v>0</v>
      </c>
      <c r="C15" s="13"/>
      <c r="D15" s="187"/>
      <c r="E15" s="54"/>
      <c r="F15" s="54"/>
      <c r="G15" s="65"/>
      <c r="H15" s="65"/>
      <c r="I15" s="65"/>
      <c r="J15" s="65"/>
      <c r="K15" s="54"/>
      <c r="L15" s="54"/>
      <c r="M15" s="54"/>
      <c r="N15" s="54"/>
      <c r="O15" s="96"/>
      <c r="P15" s="65"/>
      <c r="Q15" s="97"/>
      <c r="R15" s="54"/>
      <c r="S15" s="54"/>
      <c r="T15" s="54"/>
      <c r="U15" s="54"/>
      <c r="V15" s="54"/>
      <c r="W15" s="65"/>
      <c r="X15" s="65"/>
      <c r="Y15" s="65"/>
      <c r="Z15" s="54"/>
      <c r="AA15" s="54"/>
      <c r="AB15" s="54"/>
      <c r="AC15" s="54"/>
      <c r="AD15" s="65"/>
      <c r="AE15" s="65"/>
      <c r="AF15" s="54"/>
      <c r="AG15" s="54"/>
      <c r="AH15" s="54"/>
      <c r="AI15" s="54"/>
      <c r="AJ15" s="131"/>
      <c r="AK15" s="131"/>
      <c r="AL15" s="138"/>
      <c r="AM15" s="134"/>
      <c r="AN15" s="135"/>
      <c r="AO15" s="137"/>
    </row>
    <row r="16" spans="2:44" ht="14.1" customHeight="1" x14ac:dyDescent="0.15">
      <c r="B16" s="22">
        <f>【情報入力シート】!C23</f>
        <v>0</v>
      </c>
      <c r="C16" s="14" t="str">
        <f>【情報入力シート】!$C$3&amp;"従事"</f>
        <v>○○○○○○新築工事従事</v>
      </c>
      <c r="D16" s="184"/>
      <c r="E16" s="55"/>
      <c r="F16" s="55"/>
      <c r="G16" s="66"/>
      <c r="H16" s="66"/>
      <c r="I16" s="66"/>
      <c r="J16" s="66"/>
      <c r="K16" s="55"/>
      <c r="L16" s="55"/>
      <c r="M16" s="55"/>
      <c r="N16" s="55"/>
      <c r="O16" s="55"/>
      <c r="P16" s="93"/>
      <c r="Q16" s="66"/>
      <c r="R16" s="55"/>
      <c r="S16" s="55"/>
      <c r="T16" s="55"/>
      <c r="U16" s="55"/>
      <c r="V16" s="55"/>
      <c r="W16" s="66"/>
      <c r="X16" s="66"/>
      <c r="Y16" s="66"/>
      <c r="Z16" s="55"/>
      <c r="AA16" s="55"/>
      <c r="AB16" s="55"/>
      <c r="AC16" s="55"/>
      <c r="AD16" s="66"/>
      <c r="AE16" s="66"/>
      <c r="AF16" s="55"/>
      <c r="AG16" s="55"/>
      <c r="AH16" s="55"/>
      <c r="AI16" s="55"/>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85"/>
      <c r="E17" s="53"/>
      <c r="F17" s="53"/>
      <c r="G17" s="64"/>
      <c r="H17" s="64"/>
      <c r="I17" s="64"/>
      <c r="J17" s="64"/>
      <c r="K17" s="53"/>
      <c r="L17" s="53"/>
      <c r="M17" s="53"/>
      <c r="N17" s="53"/>
      <c r="O17" s="53"/>
      <c r="P17" s="64"/>
      <c r="Q17" s="64"/>
      <c r="R17" s="53"/>
      <c r="S17" s="53"/>
      <c r="T17" s="53"/>
      <c r="U17" s="53"/>
      <c r="V17" s="53"/>
      <c r="W17" s="64"/>
      <c r="X17" s="64"/>
      <c r="Y17" s="64"/>
      <c r="Z17" s="53"/>
      <c r="AA17" s="53"/>
      <c r="AB17" s="53"/>
      <c r="AC17" s="53"/>
      <c r="AD17" s="64"/>
      <c r="AE17" s="64"/>
      <c r="AF17" s="53"/>
      <c r="AG17" s="53"/>
      <c r="AH17" s="53"/>
      <c r="AI17" s="53"/>
      <c r="AJ17" s="131"/>
      <c r="AK17" s="131"/>
      <c r="AL17" s="138"/>
      <c r="AM17" s="134"/>
      <c r="AN17" s="135"/>
      <c r="AO17" s="137"/>
    </row>
    <row r="18" spans="2:44" ht="14.1" customHeight="1" x14ac:dyDescent="0.15">
      <c r="B18" s="24">
        <f>【情報入力シート】!C25</f>
        <v>0</v>
      </c>
      <c r="C18" s="13"/>
      <c r="D18" s="187"/>
      <c r="E18" s="54"/>
      <c r="F18" s="54"/>
      <c r="G18" s="65"/>
      <c r="H18" s="65"/>
      <c r="I18" s="65"/>
      <c r="J18" s="65"/>
      <c r="K18" s="54"/>
      <c r="L18" s="54"/>
      <c r="M18" s="54"/>
      <c r="N18" s="54"/>
      <c r="O18" s="54"/>
      <c r="P18" s="65"/>
      <c r="Q18" s="65"/>
      <c r="R18" s="54"/>
      <c r="S18" s="54"/>
      <c r="T18" s="54"/>
      <c r="U18" s="54"/>
      <c r="V18" s="54"/>
      <c r="W18" s="65"/>
      <c r="X18" s="65"/>
      <c r="Y18" s="65"/>
      <c r="Z18" s="54"/>
      <c r="AA18" s="54"/>
      <c r="AB18" s="54"/>
      <c r="AC18" s="54"/>
      <c r="AD18" s="65"/>
      <c r="AE18" s="65"/>
      <c r="AF18" s="54"/>
      <c r="AG18" s="54"/>
      <c r="AH18" s="54"/>
      <c r="AI18" s="54"/>
      <c r="AJ18" s="131"/>
      <c r="AK18" s="131"/>
      <c r="AL18" s="138"/>
      <c r="AM18" s="134"/>
      <c r="AN18" s="135"/>
      <c r="AO18" s="137"/>
    </row>
    <row r="19" spans="2:44" ht="14.1" customHeight="1" x14ac:dyDescent="0.15">
      <c r="B19" s="22">
        <f>【情報入力シート】!C26</f>
        <v>0</v>
      </c>
      <c r="C19" s="14" t="str">
        <f>【情報入力シート】!$C$3&amp;"従事"</f>
        <v>○○○○○○新築工事従事</v>
      </c>
      <c r="D19" s="184"/>
      <c r="E19" s="55"/>
      <c r="F19" s="55"/>
      <c r="G19" s="66"/>
      <c r="H19" s="66"/>
      <c r="I19" s="66"/>
      <c r="J19" s="66"/>
      <c r="K19" s="55"/>
      <c r="L19" s="55"/>
      <c r="M19" s="55"/>
      <c r="N19" s="55"/>
      <c r="O19" s="55"/>
      <c r="P19" s="66"/>
      <c r="Q19" s="66"/>
      <c r="R19" s="55"/>
      <c r="S19" s="55"/>
      <c r="T19" s="55"/>
      <c r="U19" s="55"/>
      <c r="V19" s="55"/>
      <c r="W19" s="66"/>
      <c r="X19" s="66"/>
      <c r="Y19" s="66"/>
      <c r="Z19" s="55"/>
      <c r="AA19" s="55"/>
      <c r="AB19" s="55"/>
      <c r="AC19" s="55"/>
      <c r="AD19" s="66"/>
      <c r="AE19" s="66"/>
      <c r="AF19" s="55"/>
      <c r="AG19" s="55"/>
      <c r="AH19" s="55"/>
      <c r="AI19" s="55"/>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85"/>
      <c r="E20" s="53"/>
      <c r="F20" s="53"/>
      <c r="G20" s="64"/>
      <c r="H20" s="64"/>
      <c r="I20" s="64"/>
      <c r="J20" s="64"/>
      <c r="K20" s="53"/>
      <c r="L20" s="53"/>
      <c r="M20" s="53"/>
      <c r="N20" s="53"/>
      <c r="O20" s="53"/>
      <c r="P20" s="64"/>
      <c r="Q20" s="64"/>
      <c r="R20" s="53"/>
      <c r="S20" s="53"/>
      <c r="T20" s="53"/>
      <c r="U20" s="53"/>
      <c r="V20" s="53"/>
      <c r="W20" s="64"/>
      <c r="X20" s="64"/>
      <c r="Y20" s="64"/>
      <c r="Z20" s="53"/>
      <c r="AA20" s="53"/>
      <c r="AB20" s="53"/>
      <c r="AC20" s="53"/>
      <c r="AD20" s="64"/>
      <c r="AE20" s="64"/>
      <c r="AF20" s="53"/>
      <c r="AG20" s="53"/>
      <c r="AH20" s="53"/>
      <c r="AI20" s="53"/>
      <c r="AJ20" s="131"/>
      <c r="AK20" s="131"/>
      <c r="AL20" s="138"/>
      <c r="AM20" s="134"/>
      <c r="AN20" s="135"/>
      <c r="AO20" s="137"/>
    </row>
    <row r="21" spans="2:44" ht="14.1" customHeight="1" x14ac:dyDescent="0.15">
      <c r="B21" s="24">
        <f>【情報入力シート】!C28</f>
        <v>0</v>
      </c>
      <c r="C21" s="13"/>
      <c r="D21" s="187"/>
      <c r="E21" s="54"/>
      <c r="F21" s="54"/>
      <c r="G21" s="65"/>
      <c r="H21" s="65"/>
      <c r="I21" s="65"/>
      <c r="J21" s="65"/>
      <c r="K21" s="54"/>
      <c r="L21" s="54"/>
      <c r="M21" s="54"/>
      <c r="N21" s="54"/>
      <c r="O21" s="54"/>
      <c r="P21" s="65"/>
      <c r="Q21" s="65"/>
      <c r="R21" s="54"/>
      <c r="S21" s="54"/>
      <c r="T21" s="54"/>
      <c r="U21" s="54"/>
      <c r="V21" s="54"/>
      <c r="W21" s="65"/>
      <c r="X21" s="65"/>
      <c r="Y21" s="65"/>
      <c r="Z21" s="54"/>
      <c r="AA21" s="54"/>
      <c r="AB21" s="54"/>
      <c r="AC21" s="54"/>
      <c r="AD21" s="65"/>
      <c r="AE21" s="65"/>
      <c r="AF21" s="54"/>
      <c r="AG21" s="54"/>
      <c r="AH21" s="54"/>
      <c r="AI21" s="54"/>
      <c r="AJ21" s="131"/>
      <c r="AK21" s="131"/>
      <c r="AL21" s="138"/>
      <c r="AM21" s="134"/>
      <c r="AN21" s="135"/>
      <c r="AO21" s="137"/>
    </row>
    <row r="22" spans="2:44" ht="14.1" customHeight="1" x14ac:dyDescent="0.15">
      <c r="B22" s="22">
        <f>【情報入力シート】!C29</f>
        <v>0</v>
      </c>
      <c r="C22" s="14" t="str">
        <f>【情報入力シート】!$C$3&amp;"従事"</f>
        <v>○○○○○○新築工事従事</v>
      </c>
      <c r="D22" s="184"/>
      <c r="E22" s="55"/>
      <c r="F22" s="55"/>
      <c r="G22" s="66"/>
      <c r="H22" s="66"/>
      <c r="I22" s="66"/>
      <c r="J22" s="66"/>
      <c r="K22" s="55"/>
      <c r="L22" s="55"/>
      <c r="M22" s="55"/>
      <c r="N22" s="55"/>
      <c r="O22" s="55"/>
      <c r="P22" s="66"/>
      <c r="Q22" s="66"/>
      <c r="R22" s="55"/>
      <c r="S22" s="55"/>
      <c r="T22" s="55"/>
      <c r="U22" s="55"/>
      <c r="V22" s="55"/>
      <c r="W22" s="66"/>
      <c r="X22" s="66"/>
      <c r="Y22" s="66"/>
      <c r="Z22" s="55"/>
      <c r="AA22" s="55"/>
      <c r="AB22" s="55"/>
      <c r="AC22" s="55"/>
      <c r="AD22" s="66"/>
      <c r="AE22" s="66"/>
      <c r="AF22" s="55"/>
      <c r="AG22" s="55"/>
      <c r="AH22" s="55"/>
      <c r="AI22" s="55"/>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85"/>
      <c r="E23" s="53"/>
      <c r="F23" s="53"/>
      <c r="G23" s="64"/>
      <c r="H23" s="64"/>
      <c r="I23" s="64"/>
      <c r="J23" s="64"/>
      <c r="K23" s="53"/>
      <c r="L23" s="53"/>
      <c r="M23" s="53"/>
      <c r="N23" s="53"/>
      <c r="O23" s="53"/>
      <c r="P23" s="64"/>
      <c r="Q23" s="64"/>
      <c r="R23" s="53"/>
      <c r="S23" s="53"/>
      <c r="T23" s="53"/>
      <c r="U23" s="53"/>
      <c r="V23" s="53"/>
      <c r="W23" s="64"/>
      <c r="X23" s="64"/>
      <c r="Y23" s="64"/>
      <c r="Z23" s="53"/>
      <c r="AA23" s="53"/>
      <c r="AB23" s="53"/>
      <c r="AC23" s="53"/>
      <c r="AD23" s="64"/>
      <c r="AE23" s="64"/>
      <c r="AF23" s="53"/>
      <c r="AG23" s="53"/>
      <c r="AH23" s="53"/>
      <c r="AI23" s="53"/>
      <c r="AJ23" s="131"/>
      <c r="AK23" s="131"/>
      <c r="AL23" s="138"/>
      <c r="AM23" s="134"/>
      <c r="AN23" s="135"/>
      <c r="AO23" s="137"/>
    </row>
    <row r="24" spans="2:44" ht="14.1" customHeight="1" x14ac:dyDescent="0.15">
      <c r="B24" s="24">
        <f>【情報入力シート】!C31</f>
        <v>0</v>
      </c>
      <c r="C24" s="13"/>
      <c r="D24" s="187"/>
      <c r="E24" s="54"/>
      <c r="F24" s="54"/>
      <c r="G24" s="65"/>
      <c r="H24" s="65"/>
      <c r="I24" s="65"/>
      <c r="J24" s="65"/>
      <c r="K24" s="54"/>
      <c r="L24" s="54"/>
      <c r="M24" s="54"/>
      <c r="N24" s="54"/>
      <c r="O24" s="54"/>
      <c r="P24" s="65"/>
      <c r="Q24" s="65"/>
      <c r="R24" s="54"/>
      <c r="S24" s="54"/>
      <c r="T24" s="54"/>
      <c r="U24" s="54"/>
      <c r="V24" s="54"/>
      <c r="W24" s="65"/>
      <c r="X24" s="65"/>
      <c r="Y24" s="65"/>
      <c r="Z24" s="54"/>
      <c r="AA24" s="54"/>
      <c r="AB24" s="54"/>
      <c r="AC24" s="54"/>
      <c r="AD24" s="65"/>
      <c r="AE24" s="65"/>
      <c r="AF24" s="54"/>
      <c r="AG24" s="54"/>
      <c r="AH24" s="54"/>
      <c r="AI24" s="54"/>
      <c r="AJ24" s="131"/>
      <c r="AK24" s="131"/>
      <c r="AL24" s="138"/>
      <c r="AM24" s="134"/>
      <c r="AN24" s="135"/>
      <c r="AO24" s="137"/>
    </row>
    <row r="25" spans="2:44" ht="14.1" customHeight="1" x14ac:dyDescent="0.15">
      <c r="B25" s="22">
        <f>【情報入力シート】!C32</f>
        <v>0</v>
      </c>
      <c r="C25" s="14" t="str">
        <f>【情報入力シート】!$C$3&amp;"従事"</f>
        <v>○○○○○○新築工事従事</v>
      </c>
      <c r="D25" s="184"/>
      <c r="E25" s="92"/>
      <c r="F25" s="92"/>
      <c r="G25" s="93"/>
      <c r="H25" s="93"/>
      <c r="I25" s="93"/>
      <c r="J25" s="93"/>
      <c r="K25" s="92"/>
      <c r="L25" s="92"/>
      <c r="M25" s="92"/>
      <c r="N25" s="92"/>
      <c r="O25" s="92"/>
      <c r="P25" s="93"/>
      <c r="Q25" s="93"/>
      <c r="R25" s="92"/>
      <c r="S25" s="92"/>
      <c r="T25" s="92"/>
      <c r="U25" s="92"/>
      <c r="V25" s="92"/>
      <c r="W25" s="93"/>
      <c r="X25" s="93"/>
      <c r="Y25" s="93"/>
      <c r="Z25" s="92"/>
      <c r="AA25" s="92"/>
      <c r="AB25" s="92"/>
      <c r="AC25" s="92"/>
      <c r="AD25" s="93"/>
      <c r="AE25" s="93"/>
      <c r="AF25" s="92"/>
      <c r="AG25" s="92"/>
      <c r="AH25" s="92"/>
      <c r="AI25" s="92"/>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85"/>
      <c r="E26" s="53"/>
      <c r="F26" s="53"/>
      <c r="G26" s="64"/>
      <c r="H26" s="64"/>
      <c r="I26" s="64"/>
      <c r="J26" s="64"/>
      <c r="K26" s="53"/>
      <c r="L26" s="53"/>
      <c r="M26" s="53"/>
      <c r="N26" s="53"/>
      <c r="O26" s="53"/>
      <c r="P26" s="64"/>
      <c r="Q26" s="64"/>
      <c r="R26" s="53"/>
      <c r="S26" s="53"/>
      <c r="T26" s="53"/>
      <c r="U26" s="53"/>
      <c r="V26" s="53"/>
      <c r="W26" s="64"/>
      <c r="X26" s="64"/>
      <c r="Y26" s="64"/>
      <c r="Z26" s="53"/>
      <c r="AA26" s="53"/>
      <c r="AB26" s="53"/>
      <c r="AC26" s="53"/>
      <c r="AD26" s="64"/>
      <c r="AE26" s="64"/>
      <c r="AF26" s="53"/>
      <c r="AG26" s="53"/>
      <c r="AH26" s="53"/>
      <c r="AI26" s="53"/>
      <c r="AJ26" s="131"/>
      <c r="AK26" s="131"/>
      <c r="AL26" s="138"/>
      <c r="AM26" s="134"/>
      <c r="AN26" s="135"/>
      <c r="AO26" s="137"/>
    </row>
    <row r="27" spans="2:44" ht="14.1" customHeight="1" x14ac:dyDescent="0.15">
      <c r="B27" s="24">
        <f>【情報入力シート】!C34</f>
        <v>0</v>
      </c>
      <c r="C27" s="13"/>
      <c r="D27" s="187"/>
      <c r="E27" s="56"/>
      <c r="F27" s="56"/>
      <c r="G27" s="67"/>
      <c r="H27" s="67"/>
      <c r="I27" s="67"/>
      <c r="J27" s="67"/>
      <c r="K27" s="56"/>
      <c r="L27" s="56"/>
      <c r="M27" s="56"/>
      <c r="N27" s="56"/>
      <c r="O27" s="56"/>
      <c r="P27" s="67"/>
      <c r="Q27" s="67"/>
      <c r="R27" s="56"/>
      <c r="S27" s="56"/>
      <c r="T27" s="56"/>
      <c r="U27" s="56"/>
      <c r="V27" s="56"/>
      <c r="W27" s="67"/>
      <c r="X27" s="67"/>
      <c r="Y27" s="67"/>
      <c r="Z27" s="56"/>
      <c r="AA27" s="56"/>
      <c r="AB27" s="56"/>
      <c r="AC27" s="56"/>
      <c r="AD27" s="67"/>
      <c r="AE27" s="67"/>
      <c r="AF27" s="56"/>
      <c r="AG27" s="56"/>
      <c r="AH27" s="56"/>
      <c r="AI27" s="56"/>
      <c r="AJ27" s="131"/>
      <c r="AK27" s="131"/>
      <c r="AL27" s="138"/>
      <c r="AM27" s="134"/>
      <c r="AN27" s="135"/>
      <c r="AO27" s="137"/>
    </row>
    <row r="28" spans="2:44" ht="14.1" customHeight="1" x14ac:dyDescent="0.15">
      <c r="B28" s="22">
        <f>【情報入力シート】!C35</f>
        <v>0</v>
      </c>
      <c r="C28" s="14" t="str">
        <f>【情報入力シート】!$C$3&amp;"従事"</f>
        <v>○○○○○○新築工事従事</v>
      </c>
      <c r="D28" s="184"/>
      <c r="E28" s="55"/>
      <c r="F28" s="55"/>
      <c r="G28" s="66"/>
      <c r="H28" s="66"/>
      <c r="I28" s="66"/>
      <c r="J28" s="66"/>
      <c r="K28" s="55"/>
      <c r="L28" s="55"/>
      <c r="M28" s="55"/>
      <c r="N28" s="55"/>
      <c r="O28" s="55"/>
      <c r="P28" s="66"/>
      <c r="Q28" s="66"/>
      <c r="R28" s="55"/>
      <c r="S28" s="55"/>
      <c r="T28" s="55"/>
      <c r="U28" s="55"/>
      <c r="V28" s="55"/>
      <c r="W28" s="66"/>
      <c r="X28" s="66"/>
      <c r="Y28" s="66"/>
      <c r="Z28" s="55"/>
      <c r="AA28" s="55"/>
      <c r="AB28" s="55"/>
      <c r="AC28" s="55"/>
      <c r="AD28" s="66"/>
      <c r="AE28" s="66"/>
      <c r="AF28" s="55"/>
      <c r="AG28" s="55"/>
      <c r="AH28" s="55"/>
      <c r="AI28" s="55"/>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85"/>
      <c r="E29" s="53"/>
      <c r="F29" s="53"/>
      <c r="G29" s="64"/>
      <c r="H29" s="64"/>
      <c r="I29" s="64"/>
      <c r="J29" s="64"/>
      <c r="K29" s="53"/>
      <c r="L29" s="53"/>
      <c r="M29" s="53"/>
      <c r="N29" s="53"/>
      <c r="O29" s="53"/>
      <c r="P29" s="64"/>
      <c r="Q29" s="64"/>
      <c r="R29" s="53"/>
      <c r="S29" s="53"/>
      <c r="T29" s="53"/>
      <c r="U29" s="53"/>
      <c r="V29" s="53"/>
      <c r="W29" s="64"/>
      <c r="X29" s="64"/>
      <c r="Y29" s="64"/>
      <c r="Z29" s="53"/>
      <c r="AA29" s="53"/>
      <c r="AB29" s="53"/>
      <c r="AC29" s="53"/>
      <c r="AD29" s="64"/>
      <c r="AE29" s="64"/>
      <c r="AF29" s="53"/>
      <c r="AG29" s="53"/>
      <c r="AH29" s="53"/>
      <c r="AI29" s="53"/>
      <c r="AJ29" s="131"/>
      <c r="AK29" s="131"/>
      <c r="AL29" s="138"/>
      <c r="AM29" s="134"/>
      <c r="AN29" s="135"/>
      <c r="AO29" s="137"/>
    </row>
    <row r="30" spans="2:44" ht="14.1" customHeight="1" x14ac:dyDescent="0.15">
      <c r="B30" s="24">
        <f>【情報入力シート】!C37</f>
        <v>0</v>
      </c>
      <c r="C30" s="13"/>
      <c r="D30" s="187"/>
      <c r="E30" s="54"/>
      <c r="F30" s="54"/>
      <c r="G30" s="65"/>
      <c r="H30" s="65"/>
      <c r="I30" s="65"/>
      <c r="J30" s="65"/>
      <c r="K30" s="54"/>
      <c r="L30" s="54"/>
      <c r="M30" s="54"/>
      <c r="N30" s="54"/>
      <c r="O30" s="54"/>
      <c r="P30" s="65"/>
      <c r="Q30" s="65"/>
      <c r="R30" s="54"/>
      <c r="S30" s="54"/>
      <c r="T30" s="54"/>
      <c r="U30" s="54"/>
      <c r="V30" s="54"/>
      <c r="W30" s="65"/>
      <c r="X30" s="65"/>
      <c r="Y30" s="65"/>
      <c r="Z30" s="54"/>
      <c r="AA30" s="54"/>
      <c r="AB30" s="54"/>
      <c r="AC30" s="54"/>
      <c r="AD30" s="65"/>
      <c r="AE30" s="65"/>
      <c r="AF30" s="54"/>
      <c r="AG30" s="54"/>
      <c r="AH30" s="54"/>
      <c r="AI30" s="54"/>
      <c r="AJ30" s="131"/>
      <c r="AK30" s="131"/>
      <c r="AL30" s="138"/>
      <c r="AM30" s="134"/>
      <c r="AN30" s="135"/>
      <c r="AO30" s="137"/>
    </row>
    <row r="31" spans="2:44" ht="14.1" customHeight="1" x14ac:dyDescent="0.15">
      <c r="B31" s="22">
        <f>【情報入力シート】!C38</f>
        <v>0</v>
      </c>
      <c r="C31" s="14" t="str">
        <f>【情報入力シート】!$C$3&amp;"従事"</f>
        <v>○○○○○○新築工事従事</v>
      </c>
      <c r="D31" s="184"/>
      <c r="E31" s="92"/>
      <c r="F31" s="92"/>
      <c r="G31" s="93"/>
      <c r="H31" s="93"/>
      <c r="I31" s="93"/>
      <c r="J31" s="93"/>
      <c r="K31" s="92"/>
      <c r="L31" s="92"/>
      <c r="M31" s="92"/>
      <c r="N31" s="92"/>
      <c r="O31" s="92"/>
      <c r="P31" s="93"/>
      <c r="Q31" s="93"/>
      <c r="R31" s="92"/>
      <c r="S31" s="92"/>
      <c r="T31" s="92"/>
      <c r="U31" s="92"/>
      <c r="V31" s="92"/>
      <c r="W31" s="93"/>
      <c r="X31" s="93"/>
      <c r="Y31" s="93"/>
      <c r="Z31" s="92"/>
      <c r="AA31" s="92"/>
      <c r="AB31" s="92"/>
      <c r="AC31" s="92"/>
      <c r="AD31" s="93"/>
      <c r="AE31" s="93"/>
      <c r="AF31" s="92"/>
      <c r="AG31" s="92"/>
      <c r="AH31" s="92"/>
      <c r="AI31" s="92"/>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85"/>
      <c r="E32" s="53"/>
      <c r="F32" s="53"/>
      <c r="G32" s="64"/>
      <c r="H32" s="64"/>
      <c r="I32" s="64"/>
      <c r="J32" s="64"/>
      <c r="K32" s="53"/>
      <c r="L32" s="53"/>
      <c r="M32" s="53"/>
      <c r="N32" s="53"/>
      <c r="O32" s="53"/>
      <c r="P32" s="64"/>
      <c r="Q32" s="64"/>
      <c r="R32" s="53"/>
      <c r="S32" s="53"/>
      <c r="T32" s="53"/>
      <c r="U32" s="53"/>
      <c r="V32" s="53"/>
      <c r="W32" s="64"/>
      <c r="X32" s="64"/>
      <c r="Y32" s="64"/>
      <c r="Z32" s="53"/>
      <c r="AA32" s="53"/>
      <c r="AB32" s="53"/>
      <c r="AC32" s="53"/>
      <c r="AD32" s="64"/>
      <c r="AE32" s="64"/>
      <c r="AF32" s="53"/>
      <c r="AG32" s="53"/>
      <c r="AH32" s="53"/>
      <c r="AI32" s="53"/>
      <c r="AJ32" s="131"/>
      <c r="AK32" s="131"/>
      <c r="AL32" s="138"/>
      <c r="AM32" s="134"/>
      <c r="AN32" s="135"/>
      <c r="AO32" s="137"/>
    </row>
    <row r="33" spans="2:44" ht="14.1" customHeight="1" x14ac:dyDescent="0.15">
      <c r="B33" s="24">
        <f>【情報入力シート】!C40</f>
        <v>0</v>
      </c>
      <c r="C33" s="13"/>
      <c r="D33" s="187"/>
      <c r="E33" s="56"/>
      <c r="F33" s="56"/>
      <c r="G33" s="67"/>
      <c r="H33" s="67"/>
      <c r="I33" s="67"/>
      <c r="J33" s="67"/>
      <c r="K33" s="56"/>
      <c r="L33" s="56"/>
      <c r="M33" s="56"/>
      <c r="N33" s="56"/>
      <c r="O33" s="56"/>
      <c r="P33" s="67"/>
      <c r="Q33" s="67"/>
      <c r="R33" s="56"/>
      <c r="S33" s="56"/>
      <c r="T33" s="56"/>
      <c r="U33" s="56"/>
      <c r="V33" s="56"/>
      <c r="W33" s="67"/>
      <c r="X33" s="67"/>
      <c r="Y33" s="67"/>
      <c r="Z33" s="56"/>
      <c r="AA33" s="56"/>
      <c r="AB33" s="56"/>
      <c r="AC33" s="56"/>
      <c r="AD33" s="67"/>
      <c r="AE33" s="67"/>
      <c r="AF33" s="56"/>
      <c r="AG33" s="56"/>
      <c r="AH33" s="56"/>
      <c r="AI33" s="56"/>
      <c r="AJ33" s="131"/>
      <c r="AK33" s="131"/>
      <c r="AL33" s="138"/>
      <c r="AM33" s="134"/>
      <c r="AN33" s="135"/>
      <c r="AO33" s="137"/>
    </row>
    <row r="34" spans="2:44" ht="14.1" customHeight="1" x14ac:dyDescent="0.15">
      <c r="B34" s="22">
        <f>【情報入力シート】!C41</f>
        <v>0</v>
      </c>
      <c r="C34" s="14" t="str">
        <f>【情報入力シート】!$C$3&amp;"従事"</f>
        <v>○○○○○○新築工事従事</v>
      </c>
      <c r="D34" s="184"/>
      <c r="E34" s="55"/>
      <c r="F34" s="55"/>
      <c r="G34" s="66"/>
      <c r="H34" s="66"/>
      <c r="I34" s="66"/>
      <c r="J34" s="66"/>
      <c r="K34" s="55"/>
      <c r="L34" s="55"/>
      <c r="M34" s="55"/>
      <c r="N34" s="55"/>
      <c r="O34" s="55"/>
      <c r="P34" s="66"/>
      <c r="Q34" s="66"/>
      <c r="R34" s="55"/>
      <c r="S34" s="55"/>
      <c r="T34" s="55"/>
      <c r="U34" s="55"/>
      <c r="V34" s="55"/>
      <c r="W34" s="66"/>
      <c r="X34" s="66"/>
      <c r="Y34" s="66"/>
      <c r="Z34" s="55"/>
      <c r="AA34" s="55"/>
      <c r="AB34" s="55"/>
      <c r="AC34" s="55"/>
      <c r="AD34" s="66"/>
      <c r="AE34" s="66"/>
      <c r="AF34" s="55"/>
      <c r="AG34" s="55"/>
      <c r="AH34" s="55"/>
      <c r="AI34" s="55"/>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85"/>
      <c r="E35" s="53"/>
      <c r="F35" s="53"/>
      <c r="G35" s="64"/>
      <c r="H35" s="64"/>
      <c r="I35" s="64"/>
      <c r="J35" s="64"/>
      <c r="K35" s="53"/>
      <c r="L35" s="53"/>
      <c r="M35" s="53"/>
      <c r="N35" s="53"/>
      <c r="O35" s="53"/>
      <c r="P35" s="64"/>
      <c r="Q35" s="64"/>
      <c r="R35" s="53"/>
      <c r="S35" s="53"/>
      <c r="T35" s="53"/>
      <c r="U35" s="53"/>
      <c r="V35" s="53"/>
      <c r="W35" s="64"/>
      <c r="X35" s="64"/>
      <c r="Y35" s="64"/>
      <c r="Z35" s="53"/>
      <c r="AA35" s="53"/>
      <c r="AB35" s="53"/>
      <c r="AC35" s="53"/>
      <c r="AD35" s="64"/>
      <c r="AE35" s="64"/>
      <c r="AF35" s="53"/>
      <c r="AG35" s="53"/>
      <c r="AH35" s="53"/>
      <c r="AI35" s="53"/>
      <c r="AJ35" s="131"/>
      <c r="AK35" s="131"/>
      <c r="AL35" s="138"/>
      <c r="AM35" s="134"/>
      <c r="AN35" s="135"/>
      <c r="AO35" s="137"/>
    </row>
    <row r="36" spans="2:44" ht="14.1" customHeight="1" x14ac:dyDescent="0.15">
      <c r="B36" s="24">
        <f>【情報入力シート】!C43</f>
        <v>0</v>
      </c>
      <c r="C36" s="13"/>
      <c r="D36" s="187"/>
      <c r="E36" s="54"/>
      <c r="F36" s="54"/>
      <c r="G36" s="65"/>
      <c r="H36" s="65"/>
      <c r="I36" s="65"/>
      <c r="J36" s="65"/>
      <c r="K36" s="54"/>
      <c r="L36" s="54"/>
      <c r="M36" s="54"/>
      <c r="N36" s="54"/>
      <c r="O36" s="54"/>
      <c r="P36" s="65"/>
      <c r="Q36" s="65"/>
      <c r="R36" s="54"/>
      <c r="S36" s="54"/>
      <c r="T36" s="54"/>
      <c r="U36" s="54"/>
      <c r="V36" s="54"/>
      <c r="W36" s="65"/>
      <c r="X36" s="65"/>
      <c r="Y36" s="65"/>
      <c r="Z36" s="54"/>
      <c r="AA36" s="54"/>
      <c r="AB36" s="54"/>
      <c r="AC36" s="54"/>
      <c r="AD36" s="65"/>
      <c r="AE36" s="65"/>
      <c r="AF36" s="54"/>
      <c r="AG36" s="54"/>
      <c r="AH36" s="54"/>
      <c r="AI36" s="54"/>
      <c r="AJ36" s="131"/>
      <c r="AK36" s="131"/>
      <c r="AL36" s="138"/>
      <c r="AM36" s="134"/>
      <c r="AN36" s="135"/>
      <c r="AO36" s="137"/>
    </row>
    <row r="37" spans="2:44" ht="14.1" customHeight="1" x14ac:dyDescent="0.15">
      <c r="B37" s="30">
        <f>【情報入力シート】!C44</f>
        <v>0</v>
      </c>
      <c r="C37" s="14" t="str">
        <f>【情報入力シート】!$C$3&amp;"従事"</f>
        <v>○○○○○○新築工事従事</v>
      </c>
      <c r="D37" s="184"/>
      <c r="E37" s="55"/>
      <c r="F37" s="55"/>
      <c r="G37" s="66"/>
      <c r="H37" s="66"/>
      <c r="I37" s="66"/>
      <c r="J37" s="66"/>
      <c r="K37" s="55"/>
      <c r="L37" s="55"/>
      <c r="M37" s="55"/>
      <c r="N37" s="55"/>
      <c r="O37" s="55"/>
      <c r="P37" s="66"/>
      <c r="Q37" s="66"/>
      <c r="R37" s="55"/>
      <c r="S37" s="55"/>
      <c r="T37" s="55"/>
      <c r="U37" s="55"/>
      <c r="V37" s="55"/>
      <c r="W37" s="66"/>
      <c r="X37" s="66"/>
      <c r="Y37" s="66"/>
      <c r="Z37" s="55"/>
      <c r="AA37" s="55"/>
      <c r="AB37" s="55"/>
      <c r="AC37" s="55"/>
      <c r="AD37" s="66"/>
      <c r="AE37" s="66"/>
      <c r="AF37" s="55"/>
      <c r="AG37" s="55"/>
      <c r="AH37" s="55"/>
      <c r="AI37" s="55"/>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9">
        <f>【情報入力シート】!C45</f>
        <v>0</v>
      </c>
      <c r="C38" s="12" t="s">
        <v>1</v>
      </c>
      <c r="D38" s="185"/>
      <c r="E38" s="53"/>
      <c r="F38" s="53"/>
      <c r="G38" s="64"/>
      <c r="H38" s="64"/>
      <c r="I38" s="64"/>
      <c r="J38" s="64"/>
      <c r="K38" s="53"/>
      <c r="L38" s="53"/>
      <c r="M38" s="53"/>
      <c r="N38" s="53"/>
      <c r="O38" s="53"/>
      <c r="P38" s="64"/>
      <c r="Q38" s="64"/>
      <c r="R38" s="53"/>
      <c r="S38" s="53"/>
      <c r="T38" s="53"/>
      <c r="U38" s="53"/>
      <c r="V38" s="53"/>
      <c r="W38" s="64"/>
      <c r="X38" s="64"/>
      <c r="Y38" s="64"/>
      <c r="Z38" s="53"/>
      <c r="AA38" s="53"/>
      <c r="AB38" s="53"/>
      <c r="AC38" s="53"/>
      <c r="AD38" s="64"/>
      <c r="AE38" s="64"/>
      <c r="AF38" s="53"/>
      <c r="AG38" s="53"/>
      <c r="AH38" s="53"/>
      <c r="AI38" s="53"/>
      <c r="AJ38" s="131"/>
      <c r="AK38" s="131"/>
      <c r="AL38" s="138"/>
      <c r="AM38" s="134"/>
      <c r="AN38" s="135"/>
      <c r="AO38" s="137"/>
    </row>
    <row r="39" spans="2:44" ht="14.1" customHeight="1" thickBot="1" x14ac:dyDescent="0.2">
      <c r="B39" s="31">
        <f>【情報入力シート】!C46</f>
        <v>0</v>
      </c>
      <c r="C39" s="26"/>
      <c r="D39" s="186"/>
      <c r="E39" s="94"/>
      <c r="F39" s="94"/>
      <c r="G39" s="95"/>
      <c r="H39" s="95"/>
      <c r="I39" s="95"/>
      <c r="J39" s="95"/>
      <c r="K39" s="94"/>
      <c r="L39" s="94"/>
      <c r="M39" s="94"/>
      <c r="N39" s="94"/>
      <c r="O39" s="94"/>
      <c r="P39" s="95"/>
      <c r="Q39" s="95"/>
      <c r="R39" s="94"/>
      <c r="S39" s="94"/>
      <c r="T39" s="94"/>
      <c r="U39" s="94"/>
      <c r="V39" s="94"/>
      <c r="W39" s="95"/>
      <c r="X39" s="95"/>
      <c r="Y39" s="95"/>
      <c r="Z39" s="94"/>
      <c r="AA39" s="94"/>
      <c r="AB39" s="94"/>
      <c r="AC39" s="94"/>
      <c r="AD39" s="95"/>
      <c r="AE39" s="95"/>
      <c r="AF39" s="94"/>
      <c r="AG39" s="94"/>
      <c r="AH39" s="94"/>
      <c r="AI39" s="94"/>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O7"/>
    <mergeCell ref="P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93" priority="21" operator="containsText" text="未達成">
      <formula>NOT(ISERROR(SEARCH("未達成",AO40)))</formula>
    </cfRule>
  </conditionalFormatting>
  <conditionalFormatting sqref="AO10">
    <cfRule type="containsText" dxfId="92" priority="9" operator="containsText" text="未達成">
      <formula>NOT(ISERROR(SEARCH("未達成",AO10)))</formula>
    </cfRule>
  </conditionalFormatting>
  <conditionalFormatting sqref="AN10">
    <cfRule type="containsText" dxfId="91" priority="8" operator="containsText" text="未達成">
      <formula>NOT(ISERROR(SEARCH("未達成",AN10)))</formula>
    </cfRule>
  </conditionalFormatting>
  <conditionalFormatting sqref="AN40">
    <cfRule type="containsText" dxfId="90" priority="16" operator="containsText" text="未達成">
      <formula>NOT(ISERROR(SEARCH("未達成",AN40)))</formula>
    </cfRule>
  </conditionalFormatting>
  <conditionalFormatting sqref="AM40">
    <cfRule type="containsText" dxfId="89" priority="15" operator="containsText" text="未達成">
      <formula>NOT(ISERROR(SEARCH("未達成",AM40)))</formula>
    </cfRule>
  </conditionalFormatting>
  <conditionalFormatting sqref="AN13">
    <cfRule type="containsText" dxfId="88" priority="5" operator="containsText" text="未達成">
      <formula>NOT(ISERROR(SEARCH("未達成",AN13)))</formula>
    </cfRule>
  </conditionalFormatting>
  <conditionalFormatting sqref="AM13">
    <cfRule type="containsText" dxfId="87" priority="4" operator="containsText" text="未達成">
      <formula>NOT(ISERROR(SEARCH("未達成",AM13)))</formula>
    </cfRule>
  </conditionalFormatting>
  <conditionalFormatting sqref="AM16 AM19 AM22 AM25 AM28 AM31 AM34 AM37">
    <cfRule type="containsText" dxfId="86" priority="1" operator="containsText" text="未達成">
      <formula>NOT(ISERROR(SEARCH("未達成",AM16)))</formula>
    </cfRule>
  </conditionalFormatting>
  <conditionalFormatting sqref="AO16 AO19 AO22 AO25 AO28 AO31 AO34 AO37">
    <cfRule type="containsText" dxfId="85" priority="3" operator="containsText" text="未達成">
      <formula>NOT(ISERROR(SEARCH("未達成",AO16)))</formula>
    </cfRule>
  </conditionalFormatting>
  <conditionalFormatting sqref="AN16 AN19 AN22 AN25 AN28 AN31 AN34 AN37">
    <cfRule type="containsText" dxfId="84" priority="2" operator="containsText" text="未達成">
      <formula>NOT(ISERROR(SEARCH("未達成",AN16)))</formula>
    </cfRule>
  </conditionalFormatting>
  <conditionalFormatting sqref="AM10">
    <cfRule type="containsText" dxfId="83" priority="7" operator="containsText" text="未達成">
      <formula>NOT(ISERROR(SEARCH("未達成",AM10)))</formula>
    </cfRule>
  </conditionalFormatting>
  <conditionalFormatting sqref="AO13">
    <cfRule type="containsText" dxfId="82"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R43"/>
  <sheetViews>
    <sheetView showGridLines="0" showZeros="0" view="pageBreakPreview" zoomScale="85" zoomScaleNormal="84"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9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44064</v>
      </c>
      <c r="F7" s="176"/>
      <c r="G7" s="176"/>
      <c r="H7" s="176"/>
      <c r="I7" s="176"/>
      <c r="J7" s="176"/>
      <c r="K7" s="176"/>
      <c r="L7" s="176"/>
      <c r="M7" s="176"/>
      <c r="N7" s="176"/>
      <c r="O7" s="177"/>
      <c r="P7" s="175">
        <f t="shared" ref="P7" si="0">IF(P8="","",IF(MONTH(P8)=MONTH(O8),"",P8))</f>
        <v>44075</v>
      </c>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50">
        <v>44064</v>
      </c>
      <c r="F8" s="61">
        <f>E8+1</f>
        <v>44065</v>
      </c>
      <c r="G8" s="61">
        <f t="shared" ref="G8:AF8" si="1">F8+1</f>
        <v>44066</v>
      </c>
      <c r="H8" s="50">
        <f t="shared" si="1"/>
        <v>44067</v>
      </c>
      <c r="I8" s="50">
        <f t="shared" si="1"/>
        <v>44068</v>
      </c>
      <c r="J8" s="50">
        <f t="shared" si="1"/>
        <v>44069</v>
      </c>
      <c r="K8" s="50">
        <f t="shared" si="1"/>
        <v>44070</v>
      </c>
      <c r="L8" s="50">
        <f t="shared" si="1"/>
        <v>44071</v>
      </c>
      <c r="M8" s="68">
        <f t="shared" si="1"/>
        <v>44072</v>
      </c>
      <c r="N8" s="61">
        <f t="shared" si="1"/>
        <v>44073</v>
      </c>
      <c r="O8" s="50">
        <f t="shared" si="1"/>
        <v>44074</v>
      </c>
      <c r="P8" s="57">
        <f t="shared" si="1"/>
        <v>44075</v>
      </c>
      <c r="Q8" s="50">
        <f t="shared" si="1"/>
        <v>44076</v>
      </c>
      <c r="R8" s="50">
        <f t="shared" si="1"/>
        <v>44077</v>
      </c>
      <c r="S8" s="50">
        <f t="shared" si="1"/>
        <v>44078</v>
      </c>
      <c r="T8" s="61">
        <f t="shared" si="1"/>
        <v>44079</v>
      </c>
      <c r="U8" s="61">
        <f t="shared" si="1"/>
        <v>44080</v>
      </c>
      <c r="V8" s="50">
        <f t="shared" si="1"/>
        <v>44081</v>
      </c>
      <c r="W8" s="50">
        <f t="shared" si="1"/>
        <v>44082</v>
      </c>
      <c r="X8" s="50">
        <f t="shared" si="1"/>
        <v>44083</v>
      </c>
      <c r="Y8" s="50">
        <f t="shared" si="1"/>
        <v>44084</v>
      </c>
      <c r="Z8" s="50">
        <f t="shared" si="1"/>
        <v>44085</v>
      </c>
      <c r="AA8" s="61">
        <f t="shared" si="1"/>
        <v>44086</v>
      </c>
      <c r="AB8" s="61">
        <f t="shared" si="1"/>
        <v>44087</v>
      </c>
      <c r="AC8" s="50">
        <f t="shared" si="1"/>
        <v>44088</v>
      </c>
      <c r="AD8" s="50">
        <f t="shared" si="1"/>
        <v>44089</v>
      </c>
      <c r="AE8" s="50">
        <f t="shared" si="1"/>
        <v>44090</v>
      </c>
      <c r="AF8" s="50">
        <f t="shared" si="1"/>
        <v>44091</v>
      </c>
      <c r="AG8" s="50">
        <f>IF(AF8="","",IF(DAY($E$8)=1,IF(AF8=EOMONTH(DATE(YEAR($E$8),MONTH($E$8)-1,1),1),"",AF8+1),IF(DAY(AF8+1)=DAY($E$8),"",AF8+1)))</f>
        <v>44092</v>
      </c>
      <c r="AH8" s="61">
        <f>IF(AG8="","",IF(DAY($E$8)=1,IF(AG8=EOMONTH(DATE(YEAR($E$8),MONTH($E$8)-1,1),1),"",AG8+1),IF(DAY(AG8+1)=DAY($E$8),"",AG8+1)))</f>
        <v>44093</v>
      </c>
      <c r="AI8" s="61">
        <f>IF(AH8="","",IF(DAY($E$8)=1,IF(AH8=EOMONTH(DATE(YEAR($E$8),MONTH($E$8)-1,1),1),"",AH8+1),IF(DAY(AH8+1)=DAY($E$8),"",AH8+1)))</f>
        <v>44094</v>
      </c>
      <c r="AJ8" s="143"/>
      <c r="AK8" s="143"/>
      <c r="AL8" s="146"/>
      <c r="AM8" s="151" t="str">
        <f>【情報入力シート】!C8</f>
        <v>(4週7閉所)</v>
      </c>
      <c r="AN8" s="152"/>
      <c r="AO8" s="153"/>
    </row>
    <row r="9" spans="2:44" ht="14.1" customHeight="1" thickBot="1" x14ac:dyDescent="0.2">
      <c r="B9" s="171"/>
      <c r="C9" s="174"/>
      <c r="D9" s="174"/>
      <c r="E9" s="51" t="str">
        <f>TEXT(E8,"aaa")</f>
        <v>金</v>
      </c>
      <c r="F9" s="62" t="str">
        <f t="shared" ref="F9:AI9" si="2">TEXT(F8,"aaa")</f>
        <v>土</v>
      </c>
      <c r="G9" s="62" t="str">
        <f t="shared" si="2"/>
        <v>日</v>
      </c>
      <c r="H9" s="51" t="str">
        <f t="shared" si="2"/>
        <v>月</v>
      </c>
      <c r="I9" s="51" t="str">
        <f t="shared" si="2"/>
        <v>火</v>
      </c>
      <c r="J9" s="51" t="str">
        <f t="shared" si="2"/>
        <v>水</v>
      </c>
      <c r="K9" s="51" t="str">
        <f t="shared" si="2"/>
        <v>木</v>
      </c>
      <c r="L9" s="51" t="str">
        <f t="shared" si="2"/>
        <v>金</v>
      </c>
      <c r="M9" s="62" t="str">
        <f t="shared" si="2"/>
        <v>土</v>
      </c>
      <c r="N9" s="62" t="str">
        <f t="shared" si="2"/>
        <v>日</v>
      </c>
      <c r="O9" s="51" t="str">
        <f t="shared" si="2"/>
        <v>月</v>
      </c>
      <c r="P9" s="51" t="str">
        <f t="shared" si="2"/>
        <v>火</v>
      </c>
      <c r="Q9" s="51" t="str">
        <f t="shared" si="2"/>
        <v>水</v>
      </c>
      <c r="R9" s="51" t="str">
        <f t="shared" si="2"/>
        <v>木</v>
      </c>
      <c r="S9" s="51" t="str">
        <f t="shared" si="2"/>
        <v>金</v>
      </c>
      <c r="T9" s="62" t="str">
        <f t="shared" si="2"/>
        <v>土</v>
      </c>
      <c r="U9" s="62" t="str">
        <f t="shared" si="2"/>
        <v>日</v>
      </c>
      <c r="V9" s="51" t="str">
        <f t="shared" si="2"/>
        <v>月</v>
      </c>
      <c r="W9" s="51" t="str">
        <f t="shared" si="2"/>
        <v>火</v>
      </c>
      <c r="X9" s="51" t="str">
        <f t="shared" si="2"/>
        <v>水</v>
      </c>
      <c r="Y9" s="51" t="str">
        <f t="shared" si="2"/>
        <v>木</v>
      </c>
      <c r="Z9" s="51" t="str">
        <f t="shared" si="2"/>
        <v>金</v>
      </c>
      <c r="AA9" s="62" t="str">
        <f t="shared" si="2"/>
        <v>土</v>
      </c>
      <c r="AB9" s="62" t="str">
        <f t="shared" si="2"/>
        <v>日</v>
      </c>
      <c r="AC9" s="51" t="str">
        <f t="shared" si="2"/>
        <v>月</v>
      </c>
      <c r="AD9" s="51" t="str">
        <f t="shared" si="2"/>
        <v>火</v>
      </c>
      <c r="AE9" s="51" t="str">
        <f t="shared" si="2"/>
        <v>水</v>
      </c>
      <c r="AF9" s="51" t="str">
        <f t="shared" si="2"/>
        <v>木</v>
      </c>
      <c r="AG9" s="51" t="str">
        <f t="shared" si="2"/>
        <v>金</v>
      </c>
      <c r="AH9" s="62" t="str">
        <f t="shared" si="2"/>
        <v>土</v>
      </c>
      <c r="AI9" s="62" t="str">
        <f t="shared" si="2"/>
        <v>日</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52"/>
      <c r="F10" s="63"/>
      <c r="G10" s="63"/>
      <c r="H10" s="52"/>
      <c r="I10" s="52"/>
      <c r="J10" s="52"/>
      <c r="K10" s="52"/>
      <c r="L10" s="52"/>
      <c r="M10" s="63"/>
      <c r="N10" s="63"/>
      <c r="O10" s="52"/>
      <c r="P10" s="52"/>
      <c r="Q10" s="52"/>
      <c r="R10" s="52"/>
      <c r="S10" s="52"/>
      <c r="T10" s="63"/>
      <c r="U10" s="63"/>
      <c r="V10" s="52"/>
      <c r="W10" s="52"/>
      <c r="X10" s="52"/>
      <c r="Y10" s="52"/>
      <c r="Z10" s="52"/>
      <c r="AA10" s="63"/>
      <c r="AB10" s="63"/>
      <c r="AC10" s="52"/>
      <c r="AD10" s="52"/>
      <c r="AE10" s="52"/>
      <c r="AF10" s="52"/>
      <c r="AG10" s="52"/>
      <c r="AH10" s="63"/>
      <c r="AI10" s="63"/>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53"/>
      <c r="F11" s="64"/>
      <c r="G11" s="64"/>
      <c r="H11" s="53"/>
      <c r="I11" s="53"/>
      <c r="J11" s="53"/>
      <c r="K11" s="53"/>
      <c r="L11" s="53"/>
      <c r="M11" s="64"/>
      <c r="N11" s="64"/>
      <c r="O11" s="53"/>
      <c r="P11" s="53"/>
      <c r="Q11" s="53"/>
      <c r="R11" s="53"/>
      <c r="S11" s="53"/>
      <c r="T11" s="64"/>
      <c r="U11" s="64"/>
      <c r="V11" s="53"/>
      <c r="W11" s="53"/>
      <c r="X11" s="53"/>
      <c r="Y11" s="53"/>
      <c r="Z11" s="53"/>
      <c r="AA11" s="64"/>
      <c r="AB11" s="64"/>
      <c r="AC11" s="53"/>
      <c r="AD11" s="53"/>
      <c r="AE11" s="53"/>
      <c r="AF11" s="53"/>
      <c r="AG11" s="53"/>
      <c r="AH11" s="64"/>
      <c r="AI11" s="64"/>
      <c r="AJ11" s="129"/>
      <c r="AK11" s="129"/>
      <c r="AL11" s="132"/>
      <c r="AM11" s="134"/>
      <c r="AN11" s="140"/>
      <c r="AO11" s="124"/>
    </row>
    <row r="12" spans="2:44" ht="14.1" customHeight="1" x14ac:dyDescent="0.15">
      <c r="B12" s="24">
        <f>【情報入力シート】!C19</f>
        <v>0</v>
      </c>
      <c r="C12" s="13"/>
      <c r="D12" s="187"/>
      <c r="E12" s="54"/>
      <c r="F12" s="65"/>
      <c r="G12" s="65"/>
      <c r="H12" s="54"/>
      <c r="I12" s="54"/>
      <c r="J12" s="54"/>
      <c r="K12" s="54"/>
      <c r="L12" s="54"/>
      <c r="M12" s="65"/>
      <c r="N12" s="65"/>
      <c r="O12" s="54"/>
      <c r="P12" s="54"/>
      <c r="Q12" s="54"/>
      <c r="R12" s="54"/>
      <c r="S12" s="54"/>
      <c r="T12" s="65"/>
      <c r="U12" s="65"/>
      <c r="V12" s="54"/>
      <c r="W12" s="54"/>
      <c r="X12" s="54"/>
      <c r="Y12" s="54"/>
      <c r="Z12" s="54"/>
      <c r="AA12" s="65"/>
      <c r="AB12" s="65"/>
      <c r="AC12" s="54"/>
      <c r="AD12" s="54"/>
      <c r="AE12" s="54"/>
      <c r="AF12" s="54"/>
      <c r="AG12" s="54"/>
      <c r="AH12" s="65"/>
      <c r="AI12" s="65"/>
      <c r="AJ12" s="129"/>
      <c r="AK12" s="129"/>
      <c r="AL12" s="132"/>
      <c r="AM12" s="189"/>
      <c r="AN12" s="140"/>
      <c r="AO12" s="124"/>
    </row>
    <row r="13" spans="2:44" ht="14.1" customHeight="1" x14ac:dyDescent="0.15">
      <c r="B13" s="22">
        <f>【情報入力シート】!C20</f>
        <v>0</v>
      </c>
      <c r="C13" s="14" t="str">
        <f>【情報入力シート】!$C$3&amp;"従事"</f>
        <v>○○○○○○新築工事従事</v>
      </c>
      <c r="D13" s="184"/>
      <c r="E13" s="55"/>
      <c r="F13" s="66"/>
      <c r="G13" s="66"/>
      <c r="H13" s="55"/>
      <c r="I13" s="55"/>
      <c r="J13" s="55"/>
      <c r="K13" s="55"/>
      <c r="L13" s="55"/>
      <c r="M13" s="66"/>
      <c r="N13" s="66"/>
      <c r="O13" s="55"/>
      <c r="P13" s="55"/>
      <c r="Q13" s="55"/>
      <c r="R13" s="55"/>
      <c r="S13" s="55"/>
      <c r="T13" s="66"/>
      <c r="U13" s="66"/>
      <c r="V13" s="55"/>
      <c r="W13" s="55"/>
      <c r="X13" s="55"/>
      <c r="Y13" s="55"/>
      <c r="Z13" s="55"/>
      <c r="AA13" s="66"/>
      <c r="AB13" s="66"/>
      <c r="AC13" s="55"/>
      <c r="AD13" s="55"/>
      <c r="AE13" s="55"/>
      <c r="AF13" s="55"/>
      <c r="AG13" s="55"/>
      <c r="AH13" s="66"/>
      <c r="AI13" s="66"/>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53"/>
      <c r="F14" s="64"/>
      <c r="G14" s="64"/>
      <c r="H14" s="53"/>
      <c r="I14" s="53"/>
      <c r="J14" s="53"/>
      <c r="K14" s="53"/>
      <c r="L14" s="53"/>
      <c r="M14" s="64"/>
      <c r="N14" s="64"/>
      <c r="O14" s="53"/>
      <c r="P14" s="56"/>
      <c r="Q14" s="53"/>
      <c r="R14" s="53"/>
      <c r="S14" s="53"/>
      <c r="T14" s="64"/>
      <c r="U14" s="64"/>
      <c r="V14" s="53"/>
      <c r="W14" s="53"/>
      <c r="X14" s="53"/>
      <c r="Y14" s="53"/>
      <c r="Z14" s="53"/>
      <c r="AA14" s="64"/>
      <c r="AB14" s="64"/>
      <c r="AC14" s="53"/>
      <c r="AD14" s="53"/>
      <c r="AE14" s="53"/>
      <c r="AF14" s="53"/>
      <c r="AG14" s="53"/>
      <c r="AH14" s="64"/>
      <c r="AI14" s="64"/>
      <c r="AJ14" s="131"/>
      <c r="AK14" s="131"/>
      <c r="AL14" s="138"/>
      <c r="AM14" s="134"/>
      <c r="AN14" s="135"/>
      <c r="AO14" s="137"/>
    </row>
    <row r="15" spans="2:44" ht="14.1" customHeight="1" x14ac:dyDescent="0.15">
      <c r="B15" s="24">
        <f>【情報入力シート】!C22</f>
        <v>0</v>
      </c>
      <c r="C15" s="13"/>
      <c r="D15" s="187"/>
      <c r="E15" s="54"/>
      <c r="F15" s="65"/>
      <c r="G15" s="65"/>
      <c r="H15" s="54"/>
      <c r="I15" s="54"/>
      <c r="J15" s="54"/>
      <c r="K15" s="54"/>
      <c r="L15" s="54"/>
      <c r="M15" s="65"/>
      <c r="N15" s="65"/>
      <c r="O15" s="96"/>
      <c r="P15" s="54"/>
      <c r="Q15" s="91"/>
      <c r="R15" s="54"/>
      <c r="S15" s="54"/>
      <c r="T15" s="65"/>
      <c r="U15" s="65"/>
      <c r="V15" s="54"/>
      <c r="W15" s="54"/>
      <c r="X15" s="54"/>
      <c r="Y15" s="54"/>
      <c r="Z15" s="54"/>
      <c r="AA15" s="65"/>
      <c r="AB15" s="65"/>
      <c r="AC15" s="54"/>
      <c r="AD15" s="54"/>
      <c r="AE15" s="54"/>
      <c r="AF15" s="54"/>
      <c r="AG15" s="54"/>
      <c r="AH15" s="65"/>
      <c r="AI15" s="65"/>
      <c r="AJ15" s="131"/>
      <c r="AK15" s="131"/>
      <c r="AL15" s="138"/>
      <c r="AM15" s="134"/>
      <c r="AN15" s="135"/>
      <c r="AO15" s="137"/>
    </row>
    <row r="16" spans="2:44" ht="14.1" customHeight="1" x14ac:dyDescent="0.15">
      <c r="B16" s="22">
        <f>【情報入力シート】!C23</f>
        <v>0</v>
      </c>
      <c r="C16" s="14" t="str">
        <f>【情報入力シート】!$C$3&amp;"従事"</f>
        <v>○○○○○○新築工事従事</v>
      </c>
      <c r="D16" s="184"/>
      <c r="E16" s="55"/>
      <c r="F16" s="66"/>
      <c r="G16" s="66"/>
      <c r="H16" s="55"/>
      <c r="I16" s="55"/>
      <c r="J16" s="55"/>
      <c r="K16" s="55"/>
      <c r="L16" s="55"/>
      <c r="M16" s="66"/>
      <c r="N16" s="66"/>
      <c r="O16" s="55"/>
      <c r="P16" s="92"/>
      <c r="Q16" s="55"/>
      <c r="R16" s="55"/>
      <c r="S16" s="55"/>
      <c r="T16" s="66"/>
      <c r="U16" s="66"/>
      <c r="V16" s="55"/>
      <c r="W16" s="55"/>
      <c r="X16" s="55"/>
      <c r="Y16" s="55"/>
      <c r="Z16" s="55"/>
      <c r="AA16" s="66"/>
      <c r="AB16" s="66"/>
      <c r="AC16" s="55"/>
      <c r="AD16" s="55"/>
      <c r="AE16" s="55"/>
      <c r="AF16" s="55"/>
      <c r="AG16" s="55"/>
      <c r="AH16" s="66"/>
      <c r="AI16" s="66"/>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85"/>
      <c r="E17" s="53"/>
      <c r="F17" s="64"/>
      <c r="G17" s="64"/>
      <c r="H17" s="53"/>
      <c r="I17" s="53"/>
      <c r="J17" s="53"/>
      <c r="K17" s="53"/>
      <c r="L17" s="53"/>
      <c r="M17" s="64"/>
      <c r="N17" s="64"/>
      <c r="O17" s="53"/>
      <c r="P17" s="53"/>
      <c r="Q17" s="53"/>
      <c r="R17" s="53"/>
      <c r="S17" s="53"/>
      <c r="T17" s="64"/>
      <c r="U17" s="64"/>
      <c r="V17" s="53"/>
      <c r="W17" s="53"/>
      <c r="X17" s="53"/>
      <c r="Y17" s="53"/>
      <c r="Z17" s="53"/>
      <c r="AA17" s="64"/>
      <c r="AB17" s="64"/>
      <c r="AC17" s="53"/>
      <c r="AD17" s="53"/>
      <c r="AE17" s="53"/>
      <c r="AF17" s="53"/>
      <c r="AG17" s="53"/>
      <c r="AH17" s="64"/>
      <c r="AI17" s="64"/>
      <c r="AJ17" s="131"/>
      <c r="AK17" s="131"/>
      <c r="AL17" s="138"/>
      <c r="AM17" s="134"/>
      <c r="AN17" s="135"/>
      <c r="AO17" s="137"/>
    </row>
    <row r="18" spans="2:44" ht="14.1" customHeight="1" x14ac:dyDescent="0.15">
      <c r="B18" s="24">
        <f>【情報入力シート】!C25</f>
        <v>0</v>
      </c>
      <c r="C18" s="13"/>
      <c r="D18" s="187"/>
      <c r="E18" s="54"/>
      <c r="F18" s="65"/>
      <c r="G18" s="65"/>
      <c r="H18" s="54"/>
      <c r="I18" s="54"/>
      <c r="J18" s="54"/>
      <c r="K18" s="54"/>
      <c r="L18" s="54"/>
      <c r="M18" s="65"/>
      <c r="N18" s="65"/>
      <c r="O18" s="54"/>
      <c r="P18" s="54"/>
      <c r="Q18" s="54"/>
      <c r="R18" s="54"/>
      <c r="S18" s="54"/>
      <c r="T18" s="65"/>
      <c r="U18" s="65"/>
      <c r="V18" s="54"/>
      <c r="W18" s="54"/>
      <c r="X18" s="54"/>
      <c r="Y18" s="54"/>
      <c r="Z18" s="54"/>
      <c r="AA18" s="65"/>
      <c r="AB18" s="65"/>
      <c r="AC18" s="54"/>
      <c r="AD18" s="54"/>
      <c r="AE18" s="54"/>
      <c r="AF18" s="54"/>
      <c r="AG18" s="54"/>
      <c r="AH18" s="65"/>
      <c r="AI18" s="65"/>
      <c r="AJ18" s="131"/>
      <c r="AK18" s="131"/>
      <c r="AL18" s="138"/>
      <c r="AM18" s="134"/>
      <c r="AN18" s="135"/>
      <c r="AO18" s="137"/>
    </row>
    <row r="19" spans="2:44" ht="14.1" customHeight="1" x14ac:dyDescent="0.15">
      <c r="B19" s="22">
        <f>【情報入力シート】!C26</f>
        <v>0</v>
      </c>
      <c r="C19" s="14" t="str">
        <f>【情報入力シート】!$C$3&amp;"従事"</f>
        <v>○○○○○○新築工事従事</v>
      </c>
      <c r="D19" s="184"/>
      <c r="E19" s="55"/>
      <c r="F19" s="66"/>
      <c r="G19" s="66"/>
      <c r="H19" s="55"/>
      <c r="I19" s="55"/>
      <c r="J19" s="55"/>
      <c r="K19" s="55"/>
      <c r="L19" s="55"/>
      <c r="M19" s="66"/>
      <c r="N19" s="66"/>
      <c r="O19" s="55"/>
      <c r="P19" s="55"/>
      <c r="Q19" s="55"/>
      <c r="R19" s="55"/>
      <c r="S19" s="55"/>
      <c r="T19" s="66"/>
      <c r="U19" s="66"/>
      <c r="V19" s="55"/>
      <c r="W19" s="55"/>
      <c r="X19" s="55"/>
      <c r="Y19" s="55"/>
      <c r="Z19" s="55"/>
      <c r="AA19" s="66"/>
      <c r="AB19" s="66"/>
      <c r="AC19" s="55"/>
      <c r="AD19" s="55"/>
      <c r="AE19" s="55"/>
      <c r="AF19" s="55"/>
      <c r="AG19" s="55"/>
      <c r="AH19" s="66"/>
      <c r="AI19" s="66"/>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85"/>
      <c r="E20" s="53"/>
      <c r="F20" s="64"/>
      <c r="G20" s="64"/>
      <c r="H20" s="53"/>
      <c r="I20" s="53"/>
      <c r="J20" s="53"/>
      <c r="K20" s="53"/>
      <c r="L20" s="53"/>
      <c r="M20" s="64"/>
      <c r="N20" s="64"/>
      <c r="O20" s="53"/>
      <c r="P20" s="53"/>
      <c r="Q20" s="53"/>
      <c r="R20" s="53"/>
      <c r="S20" s="53"/>
      <c r="T20" s="64"/>
      <c r="U20" s="64"/>
      <c r="V20" s="53"/>
      <c r="W20" s="53"/>
      <c r="X20" s="53"/>
      <c r="Y20" s="53"/>
      <c r="Z20" s="53"/>
      <c r="AA20" s="64"/>
      <c r="AB20" s="64"/>
      <c r="AC20" s="53"/>
      <c r="AD20" s="53"/>
      <c r="AE20" s="53"/>
      <c r="AF20" s="53"/>
      <c r="AG20" s="53"/>
      <c r="AH20" s="64"/>
      <c r="AI20" s="64"/>
      <c r="AJ20" s="131"/>
      <c r="AK20" s="131"/>
      <c r="AL20" s="138"/>
      <c r="AM20" s="134"/>
      <c r="AN20" s="135"/>
      <c r="AO20" s="137"/>
    </row>
    <row r="21" spans="2:44" ht="14.1" customHeight="1" x14ac:dyDescent="0.15">
      <c r="B21" s="24">
        <f>【情報入力シート】!C28</f>
        <v>0</v>
      </c>
      <c r="C21" s="13"/>
      <c r="D21" s="187"/>
      <c r="E21" s="54"/>
      <c r="F21" s="65"/>
      <c r="G21" s="65"/>
      <c r="H21" s="54"/>
      <c r="I21" s="54"/>
      <c r="J21" s="54"/>
      <c r="K21" s="54"/>
      <c r="L21" s="54"/>
      <c r="M21" s="65"/>
      <c r="N21" s="65"/>
      <c r="O21" s="54"/>
      <c r="P21" s="54"/>
      <c r="Q21" s="54"/>
      <c r="R21" s="54"/>
      <c r="S21" s="54"/>
      <c r="T21" s="65"/>
      <c r="U21" s="65"/>
      <c r="V21" s="54"/>
      <c r="W21" s="54"/>
      <c r="X21" s="54"/>
      <c r="Y21" s="54"/>
      <c r="Z21" s="54"/>
      <c r="AA21" s="65"/>
      <c r="AB21" s="65"/>
      <c r="AC21" s="54"/>
      <c r="AD21" s="54"/>
      <c r="AE21" s="54"/>
      <c r="AF21" s="54"/>
      <c r="AG21" s="54"/>
      <c r="AH21" s="65"/>
      <c r="AI21" s="65"/>
      <c r="AJ21" s="131"/>
      <c r="AK21" s="131"/>
      <c r="AL21" s="138"/>
      <c r="AM21" s="134"/>
      <c r="AN21" s="135"/>
      <c r="AO21" s="137"/>
    </row>
    <row r="22" spans="2:44" ht="14.1" customHeight="1" x14ac:dyDescent="0.15">
      <c r="B22" s="22">
        <f>【情報入力シート】!C29</f>
        <v>0</v>
      </c>
      <c r="C22" s="14" t="str">
        <f>【情報入力シート】!$C$3&amp;"従事"</f>
        <v>○○○○○○新築工事従事</v>
      </c>
      <c r="D22" s="184"/>
      <c r="E22" s="55"/>
      <c r="F22" s="66"/>
      <c r="G22" s="66"/>
      <c r="H22" s="55"/>
      <c r="I22" s="55"/>
      <c r="J22" s="55"/>
      <c r="K22" s="55"/>
      <c r="L22" s="55"/>
      <c r="M22" s="66"/>
      <c r="N22" s="66"/>
      <c r="O22" s="55"/>
      <c r="P22" s="55"/>
      <c r="Q22" s="55"/>
      <c r="R22" s="55"/>
      <c r="S22" s="55"/>
      <c r="T22" s="66"/>
      <c r="U22" s="66"/>
      <c r="V22" s="55"/>
      <c r="W22" s="55"/>
      <c r="X22" s="55"/>
      <c r="Y22" s="55"/>
      <c r="Z22" s="55"/>
      <c r="AA22" s="66"/>
      <c r="AB22" s="66"/>
      <c r="AC22" s="55"/>
      <c r="AD22" s="55"/>
      <c r="AE22" s="55"/>
      <c r="AF22" s="55"/>
      <c r="AG22" s="55"/>
      <c r="AH22" s="66"/>
      <c r="AI22" s="66"/>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85"/>
      <c r="E23" s="53"/>
      <c r="F23" s="64"/>
      <c r="G23" s="64"/>
      <c r="H23" s="53"/>
      <c r="I23" s="53"/>
      <c r="J23" s="53"/>
      <c r="K23" s="53"/>
      <c r="L23" s="53"/>
      <c r="M23" s="64"/>
      <c r="N23" s="64"/>
      <c r="O23" s="53"/>
      <c r="P23" s="53"/>
      <c r="Q23" s="53"/>
      <c r="R23" s="53"/>
      <c r="S23" s="53"/>
      <c r="T23" s="64"/>
      <c r="U23" s="64"/>
      <c r="V23" s="53"/>
      <c r="W23" s="53"/>
      <c r="X23" s="53"/>
      <c r="Y23" s="53"/>
      <c r="Z23" s="53"/>
      <c r="AA23" s="64"/>
      <c r="AB23" s="64"/>
      <c r="AC23" s="53"/>
      <c r="AD23" s="53"/>
      <c r="AE23" s="53"/>
      <c r="AF23" s="53"/>
      <c r="AG23" s="53"/>
      <c r="AH23" s="64"/>
      <c r="AI23" s="64"/>
      <c r="AJ23" s="131"/>
      <c r="AK23" s="131"/>
      <c r="AL23" s="138"/>
      <c r="AM23" s="134"/>
      <c r="AN23" s="135"/>
      <c r="AO23" s="137"/>
    </row>
    <row r="24" spans="2:44" ht="14.1" customHeight="1" x14ac:dyDescent="0.15">
      <c r="B24" s="24">
        <f>【情報入力シート】!C31</f>
        <v>0</v>
      </c>
      <c r="C24" s="13"/>
      <c r="D24" s="187"/>
      <c r="E24" s="54"/>
      <c r="F24" s="65"/>
      <c r="G24" s="65"/>
      <c r="H24" s="54"/>
      <c r="I24" s="54"/>
      <c r="J24" s="54"/>
      <c r="K24" s="54"/>
      <c r="L24" s="54"/>
      <c r="M24" s="65"/>
      <c r="N24" s="65"/>
      <c r="O24" s="54"/>
      <c r="P24" s="54"/>
      <c r="Q24" s="54"/>
      <c r="R24" s="54"/>
      <c r="S24" s="54"/>
      <c r="T24" s="65"/>
      <c r="U24" s="65"/>
      <c r="V24" s="54"/>
      <c r="W24" s="54"/>
      <c r="X24" s="54"/>
      <c r="Y24" s="54"/>
      <c r="Z24" s="54"/>
      <c r="AA24" s="65"/>
      <c r="AB24" s="65"/>
      <c r="AC24" s="54"/>
      <c r="AD24" s="54"/>
      <c r="AE24" s="54"/>
      <c r="AF24" s="54"/>
      <c r="AG24" s="54"/>
      <c r="AH24" s="65"/>
      <c r="AI24" s="65"/>
      <c r="AJ24" s="131"/>
      <c r="AK24" s="131"/>
      <c r="AL24" s="138"/>
      <c r="AM24" s="134"/>
      <c r="AN24" s="135"/>
      <c r="AO24" s="137"/>
    </row>
    <row r="25" spans="2:44" ht="14.1" customHeight="1" x14ac:dyDescent="0.15">
      <c r="B25" s="22">
        <f>【情報入力シート】!C32</f>
        <v>0</v>
      </c>
      <c r="C25" s="14" t="str">
        <f>【情報入力シート】!$C$3&amp;"従事"</f>
        <v>○○○○○○新築工事従事</v>
      </c>
      <c r="D25" s="184"/>
      <c r="E25" s="92"/>
      <c r="F25" s="93"/>
      <c r="G25" s="93"/>
      <c r="H25" s="92"/>
      <c r="I25" s="92"/>
      <c r="J25" s="92"/>
      <c r="K25" s="92"/>
      <c r="L25" s="92"/>
      <c r="M25" s="93"/>
      <c r="N25" s="93"/>
      <c r="O25" s="92"/>
      <c r="P25" s="92"/>
      <c r="Q25" s="92"/>
      <c r="R25" s="92"/>
      <c r="S25" s="92"/>
      <c r="T25" s="93"/>
      <c r="U25" s="93"/>
      <c r="V25" s="92"/>
      <c r="W25" s="92"/>
      <c r="X25" s="92"/>
      <c r="Y25" s="92"/>
      <c r="Z25" s="92"/>
      <c r="AA25" s="93"/>
      <c r="AB25" s="93"/>
      <c r="AC25" s="92"/>
      <c r="AD25" s="92"/>
      <c r="AE25" s="92"/>
      <c r="AF25" s="92"/>
      <c r="AG25" s="92"/>
      <c r="AH25" s="93"/>
      <c r="AI25" s="93"/>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85"/>
      <c r="E26" s="53"/>
      <c r="F26" s="64"/>
      <c r="G26" s="64"/>
      <c r="H26" s="53"/>
      <c r="I26" s="53"/>
      <c r="J26" s="53"/>
      <c r="K26" s="53"/>
      <c r="L26" s="53"/>
      <c r="M26" s="64"/>
      <c r="N26" s="64"/>
      <c r="O26" s="53"/>
      <c r="P26" s="53"/>
      <c r="Q26" s="53"/>
      <c r="R26" s="53"/>
      <c r="S26" s="53"/>
      <c r="T26" s="64"/>
      <c r="U26" s="64"/>
      <c r="V26" s="53"/>
      <c r="W26" s="53"/>
      <c r="X26" s="53"/>
      <c r="Y26" s="53"/>
      <c r="Z26" s="53"/>
      <c r="AA26" s="64"/>
      <c r="AB26" s="64"/>
      <c r="AC26" s="53"/>
      <c r="AD26" s="53"/>
      <c r="AE26" s="53"/>
      <c r="AF26" s="53"/>
      <c r="AG26" s="53"/>
      <c r="AH26" s="64"/>
      <c r="AI26" s="64"/>
      <c r="AJ26" s="131"/>
      <c r="AK26" s="131"/>
      <c r="AL26" s="138"/>
      <c r="AM26" s="134"/>
      <c r="AN26" s="135"/>
      <c r="AO26" s="137"/>
    </row>
    <row r="27" spans="2:44" ht="14.1" customHeight="1" x14ac:dyDescent="0.15">
      <c r="B27" s="24">
        <f>【情報入力シート】!C34</f>
        <v>0</v>
      </c>
      <c r="C27" s="13"/>
      <c r="D27" s="187"/>
      <c r="E27" s="56"/>
      <c r="F27" s="67"/>
      <c r="G27" s="67"/>
      <c r="H27" s="56"/>
      <c r="I27" s="56"/>
      <c r="J27" s="56"/>
      <c r="K27" s="56"/>
      <c r="L27" s="56"/>
      <c r="M27" s="67"/>
      <c r="N27" s="67"/>
      <c r="O27" s="56"/>
      <c r="P27" s="56"/>
      <c r="Q27" s="56"/>
      <c r="R27" s="56"/>
      <c r="S27" s="56"/>
      <c r="T27" s="67"/>
      <c r="U27" s="67"/>
      <c r="V27" s="56"/>
      <c r="W27" s="56"/>
      <c r="X27" s="56"/>
      <c r="Y27" s="56"/>
      <c r="Z27" s="56"/>
      <c r="AA27" s="67"/>
      <c r="AB27" s="67"/>
      <c r="AC27" s="56"/>
      <c r="AD27" s="56"/>
      <c r="AE27" s="56"/>
      <c r="AF27" s="56"/>
      <c r="AG27" s="56"/>
      <c r="AH27" s="67"/>
      <c r="AI27" s="67"/>
      <c r="AJ27" s="131"/>
      <c r="AK27" s="131"/>
      <c r="AL27" s="138"/>
      <c r="AM27" s="134"/>
      <c r="AN27" s="135"/>
      <c r="AO27" s="137"/>
    </row>
    <row r="28" spans="2:44" ht="14.1" customHeight="1" x14ac:dyDescent="0.15">
      <c r="B28" s="22">
        <f>【情報入力シート】!C35</f>
        <v>0</v>
      </c>
      <c r="C28" s="14" t="str">
        <f>【情報入力シート】!$C$3&amp;"従事"</f>
        <v>○○○○○○新築工事従事</v>
      </c>
      <c r="D28" s="184"/>
      <c r="E28" s="55"/>
      <c r="F28" s="66"/>
      <c r="G28" s="66"/>
      <c r="H28" s="55"/>
      <c r="I28" s="55"/>
      <c r="J28" s="55"/>
      <c r="K28" s="55"/>
      <c r="L28" s="55"/>
      <c r="M28" s="66"/>
      <c r="N28" s="66"/>
      <c r="O28" s="55"/>
      <c r="P28" s="55"/>
      <c r="Q28" s="55"/>
      <c r="R28" s="55"/>
      <c r="S28" s="55"/>
      <c r="T28" s="66"/>
      <c r="U28" s="66"/>
      <c r="V28" s="55"/>
      <c r="W28" s="55"/>
      <c r="X28" s="55"/>
      <c r="Y28" s="55"/>
      <c r="Z28" s="55"/>
      <c r="AA28" s="66"/>
      <c r="AB28" s="66"/>
      <c r="AC28" s="55"/>
      <c r="AD28" s="55"/>
      <c r="AE28" s="55"/>
      <c r="AF28" s="55"/>
      <c r="AG28" s="55"/>
      <c r="AH28" s="66"/>
      <c r="AI28" s="66"/>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85"/>
      <c r="E29" s="53"/>
      <c r="F29" s="64"/>
      <c r="G29" s="64"/>
      <c r="H29" s="53"/>
      <c r="I29" s="53"/>
      <c r="J29" s="53"/>
      <c r="K29" s="53"/>
      <c r="L29" s="53"/>
      <c r="M29" s="64"/>
      <c r="N29" s="64"/>
      <c r="O29" s="53"/>
      <c r="P29" s="53"/>
      <c r="Q29" s="53"/>
      <c r="R29" s="53"/>
      <c r="S29" s="53"/>
      <c r="T29" s="64"/>
      <c r="U29" s="64"/>
      <c r="V29" s="53"/>
      <c r="W29" s="53"/>
      <c r="X29" s="53"/>
      <c r="Y29" s="53"/>
      <c r="Z29" s="53"/>
      <c r="AA29" s="64"/>
      <c r="AB29" s="64"/>
      <c r="AC29" s="53"/>
      <c r="AD29" s="53"/>
      <c r="AE29" s="53"/>
      <c r="AF29" s="53"/>
      <c r="AG29" s="53"/>
      <c r="AH29" s="64"/>
      <c r="AI29" s="64"/>
      <c r="AJ29" s="131"/>
      <c r="AK29" s="131"/>
      <c r="AL29" s="138"/>
      <c r="AM29" s="134"/>
      <c r="AN29" s="135"/>
      <c r="AO29" s="137"/>
    </row>
    <row r="30" spans="2:44" ht="14.1" customHeight="1" x14ac:dyDescent="0.15">
      <c r="B30" s="24">
        <f>【情報入力シート】!C37</f>
        <v>0</v>
      </c>
      <c r="C30" s="13"/>
      <c r="D30" s="187"/>
      <c r="E30" s="54"/>
      <c r="F30" s="65"/>
      <c r="G30" s="65"/>
      <c r="H30" s="54"/>
      <c r="I30" s="54"/>
      <c r="J30" s="54"/>
      <c r="K30" s="54"/>
      <c r="L30" s="54"/>
      <c r="M30" s="65"/>
      <c r="N30" s="65"/>
      <c r="O30" s="54"/>
      <c r="P30" s="54"/>
      <c r="Q30" s="54"/>
      <c r="R30" s="54"/>
      <c r="S30" s="54"/>
      <c r="T30" s="65"/>
      <c r="U30" s="65"/>
      <c r="V30" s="54"/>
      <c r="W30" s="54"/>
      <c r="X30" s="54"/>
      <c r="Y30" s="54"/>
      <c r="Z30" s="54"/>
      <c r="AA30" s="65"/>
      <c r="AB30" s="65"/>
      <c r="AC30" s="54"/>
      <c r="AD30" s="54"/>
      <c r="AE30" s="54"/>
      <c r="AF30" s="54"/>
      <c r="AG30" s="54"/>
      <c r="AH30" s="65"/>
      <c r="AI30" s="65"/>
      <c r="AJ30" s="131"/>
      <c r="AK30" s="131"/>
      <c r="AL30" s="138"/>
      <c r="AM30" s="134"/>
      <c r="AN30" s="135"/>
      <c r="AO30" s="137"/>
    </row>
    <row r="31" spans="2:44" ht="14.1" customHeight="1" x14ac:dyDescent="0.15">
      <c r="B31" s="22">
        <f>【情報入力シート】!C38</f>
        <v>0</v>
      </c>
      <c r="C31" s="14" t="str">
        <f>【情報入力シート】!$C$3&amp;"従事"</f>
        <v>○○○○○○新築工事従事</v>
      </c>
      <c r="D31" s="184"/>
      <c r="E31" s="92"/>
      <c r="F31" s="93"/>
      <c r="G31" s="93"/>
      <c r="H31" s="92"/>
      <c r="I31" s="92"/>
      <c r="J31" s="92"/>
      <c r="K31" s="92"/>
      <c r="L31" s="92"/>
      <c r="M31" s="93"/>
      <c r="N31" s="93"/>
      <c r="O31" s="92"/>
      <c r="P31" s="92"/>
      <c r="Q31" s="92"/>
      <c r="R31" s="92"/>
      <c r="S31" s="92"/>
      <c r="T31" s="93"/>
      <c r="U31" s="93"/>
      <c r="V31" s="92"/>
      <c r="W31" s="92"/>
      <c r="X31" s="92"/>
      <c r="Y31" s="92"/>
      <c r="Z31" s="92"/>
      <c r="AA31" s="93"/>
      <c r="AB31" s="93"/>
      <c r="AC31" s="92"/>
      <c r="AD31" s="92"/>
      <c r="AE31" s="92"/>
      <c r="AF31" s="92"/>
      <c r="AG31" s="92"/>
      <c r="AH31" s="93"/>
      <c r="AI31" s="93"/>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85"/>
      <c r="E32" s="53"/>
      <c r="F32" s="64"/>
      <c r="G32" s="64"/>
      <c r="H32" s="53"/>
      <c r="I32" s="53"/>
      <c r="J32" s="53"/>
      <c r="K32" s="53"/>
      <c r="L32" s="53"/>
      <c r="M32" s="64"/>
      <c r="N32" s="64"/>
      <c r="O32" s="53"/>
      <c r="P32" s="53"/>
      <c r="Q32" s="53"/>
      <c r="R32" s="53"/>
      <c r="S32" s="53"/>
      <c r="T32" s="64"/>
      <c r="U32" s="64"/>
      <c r="V32" s="53"/>
      <c r="W32" s="53"/>
      <c r="X32" s="53"/>
      <c r="Y32" s="53"/>
      <c r="Z32" s="53"/>
      <c r="AA32" s="64"/>
      <c r="AB32" s="64"/>
      <c r="AC32" s="53"/>
      <c r="AD32" s="53"/>
      <c r="AE32" s="53"/>
      <c r="AF32" s="53"/>
      <c r="AG32" s="53"/>
      <c r="AH32" s="64"/>
      <c r="AI32" s="64"/>
      <c r="AJ32" s="131"/>
      <c r="AK32" s="131"/>
      <c r="AL32" s="138"/>
      <c r="AM32" s="134"/>
      <c r="AN32" s="135"/>
      <c r="AO32" s="137"/>
    </row>
    <row r="33" spans="2:44" ht="14.1" customHeight="1" x14ac:dyDescent="0.15">
      <c r="B33" s="24">
        <f>【情報入力シート】!C40</f>
        <v>0</v>
      </c>
      <c r="C33" s="13"/>
      <c r="D33" s="187"/>
      <c r="E33" s="56"/>
      <c r="F33" s="67"/>
      <c r="G33" s="67"/>
      <c r="H33" s="56"/>
      <c r="I33" s="56"/>
      <c r="J33" s="56"/>
      <c r="K33" s="56"/>
      <c r="L33" s="56"/>
      <c r="M33" s="67"/>
      <c r="N33" s="67"/>
      <c r="O33" s="56"/>
      <c r="P33" s="56"/>
      <c r="Q33" s="56"/>
      <c r="R33" s="56"/>
      <c r="S33" s="56"/>
      <c r="T33" s="67"/>
      <c r="U33" s="67"/>
      <c r="V33" s="56"/>
      <c r="W33" s="56"/>
      <c r="X33" s="56"/>
      <c r="Y33" s="56"/>
      <c r="Z33" s="56"/>
      <c r="AA33" s="67"/>
      <c r="AB33" s="67"/>
      <c r="AC33" s="56"/>
      <c r="AD33" s="56"/>
      <c r="AE33" s="56"/>
      <c r="AF33" s="56"/>
      <c r="AG33" s="56"/>
      <c r="AH33" s="67"/>
      <c r="AI33" s="67"/>
      <c r="AJ33" s="131"/>
      <c r="AK33" s="131"/>
      <c r="AL33" s="138"/>
      <c r="AM33" s="134"/>
      <c r="AN33" s="135"/>
      <c r="AO33" s="137"/>
    </row>
    <row r="34" spans="2:44" ht="14.1" customHeight="1" x14ac:dyDescent="0.15">
      <c r="B34" s="22">
        <f>【情報入力シート】!C41</f>
        <v>0</v>
      </c>
      <c r="C34" s="14" t="str">
        <f>【情報入力シート】!$C$3&amp;"従事"</f>
        <v>○○○○○○新築工事従事</v>
      </c>
      <c r="D34" s="184"/>
      <c r="E34" s="55"/>
      <c r="F34" s="66"/>
      <c r="G34" s="66"/>
      <c r="H34" s="55"/>
      <c r="I34" s="55"/>
      <c r="J34" s="55"/>
      <c r="K34" s="55"/>
      <c r="L34" s="55"/>
      <c r="M34" s="66"/>
      <c r="N34" s="66"/>
      <c r="O34" s="55"/>
      <c r="P34" s="55"/>
      <c r="Q34" s="55"/>
      <c r="R34" s="55"/>
      <c r="S34" s="55"/>
      <c r="T34" s="66"/>
      <c r="U34" s="66"/>
      <c r="V34" s="55"/>
      <c r="W34" s="55"/>
      <c r="X34" s="55"/>
      <c r="Y34" s="55"/>
      <c r="Z34" s="55"/>
      <c r="AA34" s="66"/>
      <c r="AB34" s="66"/>
      <c r="AC34" s="55"/>
      <c r="AD34" s="55"/>
      <c r="AE34" s="55"/>
      <c r="AF34" s="55"/>
      <c r="AG34" s="55"/>
      <c r="AH34" s="66"/>
      <c r="AI34" s="66"/>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85"/>
      <c r="E35" s="53"/>
      <c r="F35" s="64"/>
      <c r="G35" s="64"/>
      <c r="H35" s="53"/>
      <c r="I35" s="53"/>
      <c r="J35" s="53"/>
      <c r="K35" s="53"/>
      <c r="L35" s="53"/>
      <c r="M35" s="64"/>
      <c r="N35" s="64"/>
      <c r="O35" s="53"/>
      <c r="P35" s="53"/>
      <c r="Q35" s="53"/>
      <c r="R35" s="53"/>
      <c r="S35" s="53"/>
      <c r="T35" s="64"/>
      <c r="U35" s="64"/>
      <c r="V35" s="53"/>
      <c r="W35" s="53"/>
      <c r="X35" s="53"/>
      <c r="Y35" s="53"/>
      <c r="Z35" s="53"/>
      <c r="AA35" s="64"/>
      <c r="AB35" s="64"/>
      <c r="AC35" s="53"/>
      <c r="AD35" s="53"/>
      <c r="AE35" s="53"/>
      <c r="AF35" s="53"/>
      <c r="AG35" s="53"/>
      <c r="AH35" s="64"/>
      <c r="AI35" s="64"/>
      <c r="AJ35" s="131"/>
      <c r="AK35" s="131"/>
      <c r="AL35" s="138"/>
      <c r="AM35" s="134"/>
      <c r="AN35" s="135"/>
      <c r="AO35" s="137"/>
    </row>
    <row r="36" spans="2:44" ht="14.1" customHeight="1" x14ac:dyDescent="0.15">
      <c r="B36" s="24">
        <f>【情報入力シート】!C43</f>
        <v>0</v>
      </c>
      <c r="C36" s="13"/>
      <c r="D36" s="187"/>
      <c r="E36" s="54"/>
      <c r="F36" s="65"/>
      <c r="G36" s="65"/>
      <c r="H36" s="54"/>
      <c r="I36" s="54"/>
      <c r="J36" s="54"/>
      <c r="K36" s="54"/>
      <c r="L36" s="54"/>
      <c r="M36" s="65"/>
      <c r="N36" s="65"/>
      <c r="O36" s="54"/>
      <c r="P36" s="54"/>
      <c r="Q36" s="54"/>
      <c r="R36" s="54"/>
      <c r="S36" s="54"/>
      <c r="T36" s="65"/>
      <c r="U36" s="65"/>
      <c r="V36" s="54"/>
      <c r="W36" s="54"/>
      <c r="X36" s="54"/>
      <c r="Y36" s="54"/>
      <c r="Z36" s="54"/>
      <c r="AA36" s="65"/>
      <c r="AB36" s="65"/>
      <c r="AC36" s="54"/>
      <c r="AD36" s="54"/>
      <c r="AE36" s="54"/>
      <c r="AF36" s="54"/>
      <c r="AG36" s="54"/>
      <c r="AH36" s="65"/>
      <c r="AI36" s="65"/>
      <c r="AJ36" s="131"/>
      <c r="AK36" s="131"/>
      <c r="AL36" s="138"/>
      <c r="AM36" s="134"/>
      <c r="AN36" s="135"/>
      <c r="AO36" s="137"/>
    </row>
    <row r="37" spans="2:44" ht="14.1" customHeight="1" x14ac:dyDescent="0.15">
      <c r="B37" s="30">
        <f>【情報入力シート】!C44</f>
        <v>0</v>
      </c>
      <c r="C37" s="14" t="str">
        <f>【情報入力シート】!$C$3&amp;"従事"</f>
        <v>○○○○○○新築工事従事</v>
      </c>
      <c r="D37" s="184"/>
      <c r="E37" s="55"/>
      <c r="F37" s="66"/>
      <c r="G37" s="66"/>
      <c r="H37" s="55"/>
      <c r="I37" s="55"/>
      <c r="J37" s="55"/>
      <c r="K37" s="55"/>
      <c r="L37" s="55"/>
      <c r="M37" s="66"/>
      <c r="N37" s="66"/>
      <c r="O37" s="55"/>
      <c r="P37" s="55"/>
      <c r="Q37" s="55"/>
      <c r="R37" s="55"/>
      <c r="S37" s="55"/>
      <c r="T37" s="66"/>
      <c r="U37" s="66"/>
      <c r="V37" s="55"/>
      <c r="W37" s="55"/>
      <c r="X37" s="55"/>
      <c r="Y37" s="55"/>
      <c r="Z37" s="55"/>
      <c r="AA37" s="66"/>
      <c r="AB37" s="66"/>
      <c r="AC37" s="55"/>
      <c r="AD37" s="55"/>
      <c r="AE37" s="55"/>
      <c r="AF37" s="55"/>
      <c r="AG37" s="55"/>
      <c r="AH37" s="66"/>
      <c r="AI37" s="66"/>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9">
        <f>【情報入力シート】!C45</f>
        <v>0</v>
      </c>
      <c r="C38" s="12" t="s">
        <v>1</v>
      </c>
      <c r="D38" s="185"/>
      <c r="E38" s="53"/>
      <c r="F38" s="64"/>
      <c r="G38" s="64"/>
      <c r="H38" s="53"/>
      <c r="I38" s="53"/>
      <c r="J38" s="53"/>
      <c r="K38" s="53"/>
      <c r="L38" s="53"/>
      <c r="M38" s="64"/>
      <c r="N38" s="64"/>
      <c r="O38" s="53"/>
      <c r="P38" s="53"/>
      <c r="Q38" s="53"/>
      <c r="R38" s="53"/>
      <c r="S38" s="53"/>
      <c r="T38" s="64"/>
      <c r="U38" s="64"/>
      <c r="V38" s="53"/>
      <c r="W38" s="53"/>
      <c r="X38" s="53"/>
      <c r="Y38" s="53"/>
      <c r="Z38" s="53"/>
      <c r="AA38" s="64"/>
      <c r="AB38" s="64"/>
      <c r="AC38" s="53"/>
      <c r="AD38" s="53"/>
      <c r="AE38" s="53"/>
      <c r="AF38" s="53"/>
      <c r="AG38" s="53"/>
      <c r="AH38" s="64"/>
      <c r="AI38" s="64"/>
      <c r="AJ38" s="131"/>
      <c r="AK38" s="131"/>
      <c r="AL38" s="138"/>
      <c r="AM38" s="134"/>
      <c r="AN38" s="135"/>
      <c r="AO38" s="137"/>
    </row>
    <row r="39" spans="2:44" ht="14.1" customHeight="1" thickBot="1" x14ac:dyDescent="0.2">
      <c r="B39" s="31">
        <f>【情報入力シート】!C46</f>
        <v>0</v>
      </c>
      <c r="C39" s="26"/>
      <c r="D39" s="186"/>
      <c r="E39" s="94"/>
      <c r="F39" s="95"/>
      <c r="G39" s="95"/>
      <c r="H39" s="94"/>
      <c r="I39" s="94"/>
      <c r="J39" s="94"/>
      <c r="K39" s="94"/>
      <c r="L39" s="94"/>
      <c r="M39" s="95"/>
      <c r="N39" s="95"/>
      <c r="O39" s="94"/>
      <c r="P39" s="94"/>
      <c r="Q39" s="94"/>
      <c r="R39" s="94"/>
      <c r="S39" s="94"/>
      <c r="T39" s="95"/>
      <c r="U39" s="95"/>
      <c r="V39" s="94"/>
      <c r="W39" s="94"/>
      <c r="X39" s="94"/>
      <c r="Y39" s="94"/>
      <c r="Z39" s="94"/>
      <c r="AA39" s="95"/>
      <c r="AB39" s="95"/>
      <c r="AC39" s="94"/>
      <c r="AD39" s="94"/>
      <c r="AE39" s="94"/>
      <c r="AF39" s="94"/>
      <c r="AG39" s="94"/>
      <c r="AH39" s="95"/>
      <c r="AI39" s="95"/>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O7"/>
    <mergeCell ref="P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81" priority="21" operator="containsText" text="未達成">
      <formula>NOT(ISERROR(SEARCH("未達成",AO40)))</formula>
    </cfRule>
  </conditionalFormatting>
  <conditionalFormatting sqref="AO10">
    <cfRule type="containsText" dxfId="80" priority="9" operator="containsText" text="未達成">
      <formula>NOT(ISERROR(SEARCH("未達成",AO10)))</formula>
    </cfRule>
  </conditionalFormatting>
  <conditionalFormatting sqref="AN10">
    <cfRule type="containsText" dxfId="79" priority="8" operator="containsText" text="未達成">
      <formula>NOT(ISERROR(SEARCH("未達成",AN10)))</formula>
    </cfRule>
  </conditionalFormatting>
  <conditionalFormatting sqref="AN40">
    <cfRule type="containsText" dxfId="78" priority="16" operator="containsText" text="未達成">
      <formula>NOT(ISERROR(SEARCH("未達成",AN40)))</formula>
    </cfRule>
  </conditionalFormatting>
  <conditionalFormatting sqref="AM40">
    <cfRule type="containsText" dxfId="77" priority="15" operator="containsText" text="未達成">
      <formula>NOT(ISERROR(SEARCH("未達成",AM40)))</formula>
    </cfRule>
  </conditionalFormatting>
  <conditionalFormatting sqref="AN13">
    <cfRule type="containsText" dxfId="76" priority="5" operator="containsText" text="未達成">
      <formula>NOT(ISERROR(SEARCH("未達成",AN13)))</formula>
    </cfRule>
  </conditionalFormatting>
  <conditionalFormatting sqref="AM13">
    <cfRule type="containsText" dxfId="75" priority="4" operator="containsText" text="未達成">
      <formula>NOT(ISERROR(SEARCH("未達成",AM13)))</formula>
    </cfRule>
  </conditionalFormatting>
  <conditionalFormatting sqref="AM16 AM19 AM22 AM25 AM28 AM31 AM34 AM37">
    <cfRule type="containsText" dxfId="74" priority="1" operator="containsText" text="未達成">
      <formula>NOT(ISERROR(SEARCH("未達成",AM16)))</formula>
    </cfRule>
  </conditionalFormatting>
  <conditionalFormatting sqref="AO16 AO19 AO22 AO25 AO28 AO31 AO34 AO37">
    <cfRule type="containsText" dxfId="73" priority="3" operator="containsText" text="未達成">
      <formula>NOT(ISERROR(SEARCH("未達成",AO16)))</formula>
    </cfRule>
  </conditionalFormatting>
  <conditionalFormatting sqref="AN16 AN19 AN22 AN25 AN28 AN31 AN34 AN37">
    <cfRule type="containsText" dxfId="72" priority="2" operator="containsText" text="未達成">
      <formula>NOT(ISERROR(SEARCH("未達成",AN16)))</formula>
    </cfRule>
  </conditionalFormatting>
  <conditionalFormatting sqref="AM10">
    <cfRule type="containsText" dxfId="71" priority="7" operator="containsText" text="未達成">
      <formula>NOT(ISERROR(SEARCH("未達成",AM10)))</formula>
    </cfRule>
  </conditionalFormatting>
  <conditionalFormatting sqref="AO13">
    <cfRule type="containsText" dxfId="70"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AR43"/>
  <sheetViews>
    <sheetView showGridLines="0" showZeros="0" view="pageBreakPreview" zoomScale="85" zoomScaleNormal="10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10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44095</v>
      </c>
      <c r="F7" s="176"/>
      <c r="G7" s="176"/>
      <c r="H7" s="176"/>
      <c r="I7" s="176"/>
      <c r="J7" s="176"/>
      <c r="K7" s="176"/>
      <c r="L7" s="176"/>
      <c r="M7" s="176"/>
      <c r="N7" s="177"/>
      <c r="O7" s="175">
        <f t="shared" ref="O7" si="0">IF(O8="","",IF(MONTH(O8)=MONTH(N8),"",O8))</f>
        <v>44105</v>
      </c>
      <c r="P7" s="176"/>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61">
        <v>44095</v>
      </c>
      <c r="F8" s="61">
        <f>E8+1</f>
        <v>44096</v>
      </c>
      <c r="G8" s="50">
        <f t="shared" ref="G8:AF8" si="1">F8+1</f>
        <v>44097</v>
      </c>
      <c r="H8" s="50">
        <f t="shared" si="1"/>
        <v>44098</v>
      </c>
      <c r="I8" s="50">
        <f t="shared" si="1"/>
        <v>44099</v>
      </c>
      <c r="J8" s="61">
        <f t="shared" si="1"/>
        <v>44100</v>
      </c>
      <c r="K8" s="61">
        <f t="shared" si="1"/>
        <v>44101</v>
      </c>
      <c r="L8" s="50">
        <f t="shared" si="1"/>
        <v>44102</v>
      </c>
      <c r="M8" s="57">
        <f t="shared" si="1"/>
        <v>44103</v>
      </c>
      <c r="N8" s="50">
        <f t="shared" si="1"/>
        <v>44104</v>
      </c>
      <c r="O8" s="57">
        <f t="shared" si="1"/>
        <v>44105</v>
      </c>
      <c r="P8" s="57">
        <f t="shared" si="1"/>
        <v>44106</v>
      </c>
      <c r="Q8" s="61">
        <f t="shared" si="1"/>
        <v>44107</v>
      </c>
      <c r="R8" s="61">
        <f t="shared" si="1"/>
        <v>44108</v>
      </c>
      <c r="S8" s="50">
        <f t="shared" si="1"/>
        <v>44109</v>
      </c>
      <c r="T8" s="50">
        <f t="shared" si="1"/>
        <v>44110</v>
      </c>
      <c r="U8" s="50">
        <f t="shared" si="1"/>
        <v>44111</v>
      </c>
      <c r="V8" s="50">
        <f t="shared" si="1"/>
        <v>44112</v>
      </c>
      <c r="W8" s="50">
        <f t="shared" si="1"/>
        <v>44113</v>
      </c>
      <c r="X8" s="61">
        <f t="shared" si="1"/>
        <v>44114</v>
      </c>
      <c r="Y8" s="61">
        <f t="shared" si="1"/>
        <v>44115</v>
      </c>
      <c r="Z8" s="50">
        <f t="shared" si="1"/>
        <v>44116</v>
      </c>
      <c r="AA8" s="50">
        <f t="shared" si="1"/>
        <v>44117</v>
      </c>
      <c r="AB8" s="50">
        <f t="shared" si="1"/>
        <v>44118</v>
      </c>
      <c r="AC8" s="50">
        <f t="shared" si="1"/>
        <v>44119</v>
      </c>
      <c r="AD8" s="50">
        <f t="shared" si="1"/>
        <v>44120</v>
      </c>
      <c r="AE8" s="61">
        <f t="shared" si="1"/>
        <v>44121</v>
      </c>
      <c r="AF8" s="61">
        <f t="shared" si="1"/>
        <v>44122</v>
      </c>
      <c r="AG8" s="50">
        <f>IF(AF8="","",IF(DAY($E$8)=1,IF(AF8=EOMONTH(DATE(YEAR($E$8),MONTH($E$8)-1,1),1),"",AF8+1),IF(DAY(AF8+1)=DAY($E$8),"",AF8+1)))</f>
        <v>44123</v>
      </c>
      <c r="AH8" s="50">
        <f>IF(AG8="","",IF(DAY($E$8)=1,IF(AG8=EOMONTH(DATE(YEAR($E$8),MONTH($E$8)-1,1),1),"",AG8+1),IF(DAY(AG8+1)=DAY($E$8),"",AG8+1)))</f>
        <v>44124</v>
      </c>
      <c r="AI8" s="50" t="str">
        <f>IF(AH8="","",IF(DAY($E$8)=1,IF(AH8=EOMONTH(DATE(YEAR($E$8),MONTH($E$8)-1,1),1),"",AH8+1),IF(DAY(AH8+1)=DAY($E$8),"",AH8+1)))</f>
        <v/>
      </c>
      <c r="AJ8" s="143"/>
      <c r="AK8" s="143"/>
      <c r="AL8" s="146"/>
      <c r="AM8" s="151" t="str">
        <f>【情報入力シート】!C8</f>
        <v>(4週7閉所)</v>
      </c>
      <c r="AN8" s="152"/>
      <c r="AO8" s="153"/>
    </row>
    <row r="9" spans="2:44" ht="14.1" customHeight="1" thickBot="1" x14ac:dyDescent="0.2">
      <c r="B9" s="171"/>
      <c r="C9" s="174"/>
      <c r="D9" s="174"/>
      <c r="E9" s="62" t="str">
        <f>TEXT(E8,"aaa")</f>
        <v>月</v>
      </c>
      <c r="F9" s="62" t="str">
        <f t="shared" ref="F9:AI9" si="2">TEXT(F8,"aaa")</f>
        <v>火</v>
      </c>
      <c r="G9" s="51" t="str">
        <f t="shared" si="2"/>
        <v>水</v>
      </c>
      <c r="H9" s="51" t="str">
        <f t="shared" si="2"/>
        <v>木</v>
      </c>
      <c r="I9" s="51" t="str">
        <f t="shared" si="2"/>
        <v>金</v>
      </c>
      <c r="J9" s="62" t="str">
        <f t="shared" si="2"/>
        <v>土</v>
      </c>
      <c r="K9" s="62" t="str">
        <f t="shared" si="2"/>
        <v>日</v>
      </c>
      <c r="L9" s="51" t="str">
        <f t="shared" si="2"/>
        <v>月</v>
      </c>
      <c r="M9" s="51" t="str">
        <f t="shared" si="2"/>
        <v>火</v>
      </c>
      <c r="N9" s="51" t="str">
        <f t="shared" si="2"/>
        <v>水</v>
      </c>
      <c r="O9" s="51" t="str">
        <f t="shared" si="2"/>
        <v>木</v>
      </c>
      <c r="P9" s="51" t="str">
        <f t="shared" si="2"/>
        <v>金</v>
      </c>
      <c r="Q9" s="62" t="str">
        <f t="shared" si="2"/>
        <v>土</v>
      </c>
      <c r="R9" s="62" t="str">
        <f t="shared" si="2"/>
        <v>日</v>
      </c>
      <c r="S9" s="51" t="str">
        <f t="shared" si="2"/>
        <v>月</v>
      </c>
      <c r="T9" s="51" t="str">
        <f t="shared" si="2"/>
        <v>火</v>
      </c>
      <c r="U9" s="51" t="str">
        <f t="shared" si="2"/>
        <v>水</v>
      </c>
      <c r="V9" s="51" t="str">
        <f t="shared" si="2"/>
        <v>木</v>
      </c>
      <c r="W9" s="51" t="str">
        <f t="shared" si="2"/>
        <v>金</v>
      </c>
      <c r="X9" s="62" t="str">
        <f t="shared" si="2"/>
        <v>土</v>
      </c>
      <c r="Y9" s="62" t="str">
        <f t="shared" si="2"/>
        <v>日</v>
      </c>
      <c r="Z9" s="51" t="str">
        <f t="shared" si="2"/>
        <v>月</v>
      </c>
      <c r="AA9" s="51" t="str">
        <f t="shared" si="2"/>
        <v>火</v>
      </c>
      <c r="AB9" s="51" t="str">
        <f t="shared" si="2"/>
        <v>水</v>
      </c>
      <c r="AC9" s="51" t="str">
        <f t="shared" si="2"/>
        <v>木</v>
      </c>
      <c r="AD9" s="51" t="str">
        <f t="shared" si="2"/>
        <v>金</v>
      </c>
      <c r="AE9" s="62" t="str">
        <f t="shared" si="2"/>
        <v>土</v>
      </c>
      <c r="AF9" s="62" t="str">
        <f t="shared" si="2"/>
        <v>日</v>
      </c>
      <c r="AG9" s="51" t="str">
        <f t="shared" si="2"/>
        <v>月</v>
      </c>
      <c r="AH9" s="51" t="str">
        <f t="shared" si="2"/>
        <v>火</v>
      </c>
      <c r="AI9" s="51" t="str">
        <f t="shared" si="2"/>
        <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54"/>
      <c r="E10" s="63"/>
      <c r="F10" s="63"/>
      <c r="G10" s="52"/>
      <c r="H10" s="52"/>
      <c r="I10" s="52"/>
      <c r="J10" s="63"/>
      <c r="K10" s="63"/>
      <c r="L10" s="52"/>
      <c r="M10" s="52"/>
      <c r="N10" s="52"/>
      <c r="O10" s="52"/>
      <c r="P10" s="52"/>
      <c r="Q10" s="63"/>
      <c r="R10" s="63"/>
      <c r="S10" s="52"/>
      <c r="T10" s="52"/>
      <c r="U10" s="52"/>
      <c r="V10" s="52"/>
      <c r="W10" s="52"/>
      <c r="X10" s="63"/>
      <c r="Y10" s="63"/>
      <c r="Z10" s="52"/>
      <c r="AA10" s="52"/>
      <c r="AB10" s="52"/>
      <c r="AC10" s="52"/>
      <c r="AD10" s="52"/>
      <c r="AE10" s="63"/>
      <c r="AF10" s="63"/>
      <c r="AG10" s="52"/>
      <c r="AH10" s="52"/>
      <c r="AI10" s="52"/>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27"/>
      <c r="E11" s="64"/>
      <c r="F11" s="64"/>
      <c r="G11" s="53"/>
      <c r="H11" s="53"/>
      <c r="I11" s="53"/>
      <c r="J11" s="64"/>
      <c r="K11" s="64"/>
      <c r="L11" s="53"/>
      <c r="M11" s="53"/>
      <c r="N11" s="53"/>
      <c r="O11" s="53"/>
      <c r="P11" s="53"/>
      <c r="Q11" s="64"/>
      <c r="R11" s="64"/>
      <c r="S11" s="53"/>
      <c r="T11" s="53"/>
      <c r="U11" s="53"/>
      <c r="V11" s="53"/>
      <c r="W11" s="53"/>
      <c r="X11" s="64"/>
      <c r="Y11" s="64"/>
      <c r="Z11" s="53"/>
      <c r="AA11" s="53"/>
      <c r="AB11" s="53"/>
      <c r="AC11" s="53"/>
      <c r="AD11" s="53"/>
      <c r="AE11" s="64"/>
      <c r="AF11" s="64"/>
      <c r="AG11" s="53"/>
      <c r="AH11" s="53"/>
      <c r="AI11" s="53"/>
      <c r="AJ11" s="129"/>
      <c r="AK11" s="129"/>
      <c r="AL11" s="132"/>
      <c r="AM11" s="134"/>
      <c r="AN11" s="140"/>
      <c r="AO11" s="124"/>
    </row>
    <row r="12" spans="2:44" ht="14.1" customHeight="1" x14ac:dyDescent="0.15">
      <c r="B12" s="23">
        <f>【情報入力シート】!C19</f>
        <v>0</v>
      </c>
      <c r="C12" s="69"/>
      <c r="D12" s="127"/>
      <c r="E12" s="65"/>
      <c r="F12" s="65"/>
      <c r="G12" s="54"/>
      <c r="H12" s="54"/>
      <c r="I12" s="54"/>
      <c r="J12" s="65"/>
      <c r="K12" s="65"/>
      <c r="L12" s="54"/>
      <c r="M12" s="54"/>
      <c r="N12" s="54"/>
      <c r="O12" s="54"/>
      <c r="P12" s="54"/>
      <c r="Q12" s="65"/>
      <c r="R12" s="65"/>
      <c r="S12" s="54"/>
      <c r="T12" s="54"/>
      <c r="U12" s="54"/>
      <c r="V12" s="54"/>
      <c r="W12" s="54"/>
      <c r="X12" s="65"/>
      <c r="Y12" s="65"/>
      <c r="Z12" s="54"/>
      <c r="AA12" s="54"/>
      <c r="AB12" s="54"/>
      <c r="AC12" s="54"/>
      <c r="AD12" s="54"/>
      <c r="AE12" s="65"/>
      <c r="AF12" s="65"/>
      <c r="AG12" s="54"/>
      <c r="AH12" s="54"/>
      <c r="AI12" s="54"/>
      <c r="AJ12" s="129"/>
      <c r="AK12" s="129"/>
      <c r="AL12" s="132"/>
      <c r="AM12" s="189"/>
      <c r="AN12" s="140"/>
      <c r="AO12" s="124"/>
    </row>
    <row r="13" spans="2:44" ht="14.1" customHeight="1" x14ac:dyDescent="0.15">
      <c r="B13" s="22">
        <f>【情報入力シート】!C20</f>
        <v>0</v>
      </c>
      <c r="C13" s="14" t="str">
        <f>【情報入力シート】!$C$3&amp;"従事"</f>
        <v>○○○○○○新築工事従事</v>
      </c>
      <c r="D13" s="126"/>
      <c r="E13" s="66"/>
      <c r="F13" s="66"/>
      <c r="G13" s="55"/>
      <c r="H13" s="55"/>
      <c r="I13" s="55"/>
      <c r="J13" s="66"/>
      <c r="K13" s="66"/>
      <c r="L13" s="55"/>
      <c r="M13" s="55"/>
      <c r="N13" s="55"/>
      <c r="O13" s="55"/>
      <c r="P13" s="55"/>
      <c r="Q13" s="66"/>
      <c r="R13" s="66"/>
      <c r="S13" s="55"/>
      <c r="T13" s="55"/>
      <c r="U13" s="55"/>
      <c r="V13" s="55"/>
      <c r="W13" s="55"/>
      <c r="X13" s="66"/>
      <c r="Y13" s="66"/>
      <c r="Z13" s="55"/>
      <c r="AA13" s="55"/>
      <c r="AB13" s="55"/>
      <c r="AC13" s="55"/>
      <c r="AD13" s="55"/>
      <c r="AE13" s="66"/>
      <c r="AF13" s="66"/>
      <c r="AG13" s="55"/>
      <c r="AH13" s="55"/>
      <c r="AI13" s="55"/>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27"/>
      <c r="E14" s="64"/>
      <c r="F14" s="64"/>
      <c r="G14" s="53"/>
      <c r="H14" s="53"/>
      <c r="I14" s="53"/>
      <c r="J14" s="64"/>
      <c r="K14" s="64"/>
      <c r="L14" s="53"/>
      <c r="M14" s="53"/>
      <c r="N14" s="53"/>
      <c r="O14" s="53"/>
      <c r="P14" s="56"/>
      <c r="Q14" s="64"/>
      <c r="R14" s="64"/>
      <c r="S14" s="53"/>
      <c r="T14" s="53"/>
      <c r="U14" s="53"/>
      <c r="V14" s="53"/>
      <c r="W14" s="53"/>
      <c r="X14" s="64"/>
      <c r="Y14" s="64"/>
      <c r="Z14" s="53"/>
      <c r="AA14" s="53"/>
      <c r="AB14" s="53"/>
      <c r="AC14" s="53"/>
      <c r="AD14" s="53"/>
      <c r="AE14" s="64"/>
      <c r="AF14" s="64"/>
      <c r="AG14" s="53"/>
      <c r="AH14" s="53"/>
      <c r="AI14" s="53"/>
      <c r="AJ14" s="131"/>
      <c r="AK14" s="131"/>
      <c r="AL14" s="138"/>
      <c r="AM14" s="134"/>
      <c r="AN14" s="135"/>
      <c r="AO14" s="137"/>
    </row>
    <row r="15" spans="2:44" ht="14.1" customHeight="1" x14ac:dyDescent="0.15">
      <c r="B15" s="24">
        <f>【情報入力シート】!C22</f>
        <v>0</v>
      </c>
      <c r="C15" s="13"/>
      <c r="D15" s="136"/>
      <c r="E15" s="65"/>
      <c r="F15" s="65"/>
      <c r="G15" s="54"/>
      <c r="H15" s="54"/>
      <c r="I15" s="54"/>
      <c r="J15" s="65"/>
      <c r="K15" s="65"/>
      <c r="L15" s="54"/>
      <c r="M15" s="54"/>
      <c r="N15" s="54"/>
      <c r="O15" s="96"/>
      <c r="P15" s="54"/>
      <c r="Q15" s="97"/>
      <c r="R15" s="65"/>
      <c r="S15" s="54"/>
      <c r="T15" s="54"/>
      <c r="U15" s="54"/>
      <c r="V15" s="54"/>
      <c r="W15" s="54"/>
      <c r="X15" s="65"/>
      <c r="Y15" s="65"/>
      <c r="Z15" s="54"/>
      <c r="AA15" s="54"/>
      <c r="AB15" s="54"/>
      <c r="AC15" s="54"/>
      <c r="AD15" s="54"/>
      <c r="AE15" s="65"/>
      <c r="AF15" s="65"/>
      <c r="AG15" s="54"/>
      <c r="AH15" s="54"/>
      <c r="AI15" s="54"/>
      <c r="AJ15" s="131"/>
      <c r="AK15" s="131"/>
      <c r="AL15" s="138"/>
      <c r="AM15" s="134"/>
      <c r="AN15" s="135"/>
      <c r="AO15" s="137"/>
    </row>
    <row r="16" spans="2:44" ht="14.1" customHeight="1" x14ac:dyDescent="0.15">
      <c r="B16" s="22">
        <f>【情報入力シート】!C23</f>
        <v>0</v>
      </c>
      <c r="C16" s="14" t="str">
        <f>【情報入力シート】!$C$3&amp;"従事"</f>
        <v>○○○○○○新築工事従事</v>
      </c>
      <c r="D16" s="126"/>
      <c r="E16" s="66"/>
      <c r="F16" s="66"/>
      <c r="G16" s="55"/>
      <c r="H16" s="55"/>
      <c r="I16" s="55"/>
      <c r="J16" s="66"/>
      <c r="K16" s="66"/>
      <c r="L16" s="55"/>
      <c r="M16" s="55"/>
      <c r="N16" s="55"/>
      <c r="O16" s="55"/>
      <c r="P16" s="92"/>
      <c r="Q16" s="66"/>
      <c r="R16" s="66"/>
      <c r="S16" s="55"/>
      <c r="T16" s="55"/>
      <c r="U16" s="55"/>
      <c r="V16" s="55"/>
      <c r="W16" s="55"/>
      <c r="X16" s="66"/>
      <c r="Y16" s="66"/>
      <c r="Z16" s="55"/>
      <c r="AA16" s="55"/>
      <c r="AB16" s="55"/>
      <c r="AC16" s="55"/>
      <c r="AD16" s="55"/>
      <c r="AE16" s="66"/>
      <c r="AF16" s="66"/>
      <c r="AG16" s="55"/>
      <c r="AH16" s="55"/>
      <c r="AI16" s="55"/>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27"/>
      <c r="E17" s="64"/>
      <c r="F17" s="64"/>
      <c r="G17" s="53"/>
      <c r="H17" s="53"/>
      <c r="I17" s="53"/>
      <c r="J17" s="64"/>
      <c r="K17" s="64"/>
      <c r="L17" s="53"/>
      <c r="M17" s="53"/>
      <c r="N17" s="53"/>
      <c r="O17" s="53"/>
      <c r="P17" s="53"/>
      <c r="Q17" s="64"/>
      <c r="R17" s="64"/>
      <c r="S17" s="53"/>
      <c r="T17" s="53"/>
      <c r="U17" s="53"/>
      <c r="V17" s="53"/>
      <c r="W17" s="53"/>
      <c r="X17" s="64"/>
      <c r="Y17" s="64"/>
      <c r="Z17" s="53"/>
      <c r="AA17" s="53"/>
      <c r="AB17" s="53"/>
      <c r="AC17" s="53"/>
      <c r="AD17" s="53"/>
      <c r="AE17" s="64"/>
      <c r="AF17" s="64"/>
      <c r="AG17" s="53"/>
      <c r="AH17" s="53"/>
      <c r="AI17" s="53"/>
      <c r="AJ17" s="131"/>
      <c r="AK17" s="131"/>
      <c r="AL17" s="138"/>
      <c r="AM17" s="134"/>
      <c r="AN17" s="135"/>
      <c r="AO17" s="137"/>
    </row>
    <row r="18" spans="2:44" ht="14.1" customHeight="1" x14ac:dyDescent="0.15">
      <c r="B18" s="24">
        <f>【情報入力シート】!C25</f>
        <v>0</v>
      </c>
      <c r="C18" s="13"/>
      <c r="D18" s="136"/>
      <c r="E18" s="65"/>
      <c r="F18" s="65"/>
      <c r="G18" s="54"/>
      <c r="H18" s="54"/>
      <c r="I18" s="54"/>
      <c r="J18" s="65"/>
      <c r="K18" s="65"/>
      <c r="L18" s="54"/>
      <c r="M18" s="54"/>
      <c r="N18" s="54"/>
      <c r="O18" s="54"/>
      <c r="P18" s="54"/>
      <c r="Q18" s="65"/>
      <c r="R18" s="65"/>
      <c r="S18" s="54"/>
      <c r="T18" s="54"/>
      <c r="U18" s="54"/>
      <c r="V18" s="54"/>
      <c r="W18" s="54"/>
      <c r="X18" s="65"/>
      <c r="Y18" s="65"/>
      <c r="Z18" s="54"/>
      <c r="AA18" s="54"/>
      <c r="AB18" s="54"/>
      <c r="AC18" s="54"/>
      <c r="AD18" s="54"/>
      <c r="AE18" s="65"/>
      <c r="AF18" s="65"/>
      <c r="AG18" s="54"/>
      <c r="AH18" s="54"/>
      <c r="AI18" s="54"/>
      <c r="AJ18" s="131"/>
      <c r="AK18" s="131"/>
      <c r="AL18" s="138"/>
      <c r="AM18" s="134"/>
      <c r="AN18" s="135"/>
      <c r="AO18" s="137"/>
    </row>
    <row r="19" spans="2:44" ht="14.1" customHeight="1" x14ac:dyDescent="0.15">
      <c r="B19" s="22">
        <f>【情報入力シート】!C26</f>
        <v>0</v>
      </c>
      <c r="C19" s="14" t="str">
        <f>【情報入力シート】!$C$3&amp;"従事"</f>
        <v>○○○○○○新築工事従事</v>
      </c>
      <c r="D19" s="126"/>
      <c r="E19" s="66"/>
      <c r="F19" s="66"/>
      <c r="G19" s="55"/>
      <c r="H19" s="55"/>
      <c r="I19" s="55"/>
      <c r="J19" s="66"/>
      <c r="K19" s="66"/>
      <c r="L19" s="55"/>
      <c r="M19" s="55"/>
      <c r="N19" s="55"/>
      <c r="O19" s="55"/>
      <c r="P19" s="55"/>
      <c r="Q19" s="66"/>
      <c r="R19" s="66"/>
      <c r="S19" s="55"/>
      <c r="T19" s="55"/>
      <c r="U19" s="55"/>
      <c r="V19" s="55"/>
      <c r="W19" s="55"/>
      <c r="X19" s="66"/>
      <c r="Y19" s="66"/>
      <c r="Z19" s="55"/>
      <c r="AA19" s="55"/>
      <c r="AB19" s="55"/>
      <c r="AC19" s="55"/>
      <c r="AD19" s="55"/>
      <c r="AE19" s="66"/>
      <c r="AF19" s="66"/>
      <c r="AG19" s="55"/>
      <c r="AH19" s="55"/>
      <c r="AI19" s="55"/>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27"/>
      <c r="E20" s="64"/>
      <c r="F20" s="64"/>
      <c r="G20" s="53"/>
      <c r="H20" s="53"/>
      <c r="I20" s="53"/>
      <c r="J20" s="64"/>
      <c r="K20" s="64"/>
      <c r="L20" s="53"/>
      <c r="M20" s="53"/>
      <c r="N20" s="53"/>
      <c r="O20" s="53"/>
      <c r="P20" s="53"/>
      <c r="Q20" s="64"/>
      <c r="R20" s="64"/>
      <c r="S20" s="53"/>
      <c r="T20" s="53"/>
      <c r="U20" s="53"/>
      <c r="V20" s="53"/>
      <c r="W20" s="53"/>
      <c r="X20" s="64"/>
      <c r="Y20" s="64"/>
      <c r="Z20" s="53"/>
      <c r="AA20" s="53"/>
      <c r="AB20" s="53"/>
      <c r="AC20" s="53"/>
      <c r="AD20" s="53"/>
      <c r="AE20" s="64"/>
      <c r="AF20" s="64"/>
      <c r="AG20" s="53"/>
      <c r="AH20" s="53"/>
      <c r="AI20" s="53"/>
      <c r="AJ20" s="131"/>
      <c r="AK20" s="131"/>
      <c r="AL20" s="138"/>
      <c r="AM20" s="134"/>
      <c r="AN20" s="135"/>
      <c r="AO20" s="137"/>
    </row>
    <row r="21" spans="2:44" ht="14.1" customHeight="1" x14ac:dyDescent="0.15">
      <c r="B21" s="24">
        <f>【情報入力シート】!C28</f>
        <v>0</v>
      </c>
      <c r="C21" s="13"/>
      <c r="D21" s="136"/>
      <c r="E21" s="65"/>
      <c r="F21" s="65"/>
      <c r="G21" s="54"/>
      <c r="H21" s="54"/>
      <c r="I21" s="54"/>
      <c r="J21" s="65"/>
      <c r="K21" s="65"/>
      <c r="L21" s="54"/>
      <c r="M21" s="54"/>
      <c r="N21" s="54"/>
      <c r="O21" s="54"/>
      <c r="P21" s="54"/>
      <c r="Q21" s="65"/>
      <c r="R21" s="65"/>
      <c r="S21" s="54"/>
      <c r="T21" s="54"/>
      <c r="U21" s="54"/>
      <c r="V21" s="54"/>
      <c r="W21" s="54"/>
      <c r="X21" s="65"/>
      <c r="Y21" s="65"/>
      <c r="Z21" s="54"/>
      <c r="AA21" s="54"/>
      <c r="AB21" s="54"/>
      <c r="AC21" s="54"/>
      <c r="AD21" s="54"/>
      <c r="AE21" s="65"/>
      <c r="AF21" s="65"/>
      <c r="AG21" s="54"/>
      <c r="AH21" s="54"/>
      <c r="AI21" s="54"/>
      <c r="AJ21" s="131"/>
      <c r="AK21" s="131"/>
      <c r="AL21" s="138"/>
      <c r="AM21" s="134"/>
      <c r="AN21" s="135"/>
      <c r="AO21" s="137"/>
    </row>
    <row r="22" spans="2:44" ht="14.1" customHeight="1" x14ac:dyDescent="0.15">
      <c r="B22" s="22">
        <f>【情報入力シート】!C29</f>
        <v>0</v>
      </c>
      <c r="C22" s="14" t="str">
        <f>【情報入力シート】!$C$3&amp;"従事"</f>
        <v>○○○○○○新築工事従事</v>
      </c>
      <c r="D22" s="126"/>
      <c r="E22" s="66"/>
      <c r="F22" s="66"/>
      <c r="G22" s="55"/>
      <c r="H22" s="55"/>
      <c r="I22" s="55"/>
      <c r="J22" s="66"/>
      <c r="K22" s="66"/>
      <c r="L22" s="55"/>
      <c r="M22" s="55"/>
      <c r="N22" s="55"/>
      <c r="O22" s="55"/>
      <c r="P22" s="55"/>
      <c r="Q22" s="66"/>
      <c r="R22" s="66"/>
      <c r="S22" s="55"/>
      <c r="T22" s="55"/>
      <c r="U22" s="55"/>
      <c r="V22" s="55"/>
      <c r="W22" s="55"/>
      <c r="X22" s="66"/>
      <c r="Y22" s="66"/>
      <c r="Z22" s="55"/>
      <c r="AA22" s="55"/>
      <c r="AB22" s="55"/>
      <c r="AC22" s="55"/>
      <c r="AD22" s="55"/>
      <c r="AE22" s="66"/>
      <c r="AF22" s="66"/>
      <c r="AG22" s="55"/>
      <c r="AH22" s="55"/>
      <c r="AI22" s="55"/>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27"/>
      <c r="E23" s="64"/>
      <c r="F23" s="64"/>
      <c r="G23" s="53"/>
      <c r="H23" s="53"/>
      <c r="I23" s="53"/>
      <c r="J23" s="64"/>
      <c r="K23" s="64"/>
      <c r="L23" s="53"/>
      <c r="M23" s="53"/>
      <c r="N23" s="53"/>
      <c r="O23" s="53"/>
      <c r="P23" s="53"/>
      <c r="Q23" s="64"/>
      <c r="R23" s="64"/>
      <c r="S23" s="53"/>
      <c r="T23" s="53"/>
      <c r="U23" s="53"/>
      <c r="V23" s="53"/>
      <c r="W23" s="53"/>
      <c r="X23" s="64"/>
      <c r="Y23" s="64"/>
      <c r="Z23" s="53"/>
      <c r="AA23" s="53"/>
      <c r="AB23" s="53"/>
      <c r="AC23" s="53"/>
      <c r="AD23" s="53"/>
      <c r="AE23" s="64"/>
      <c r="AF23" s="64"/>
      <c r="AG23" s="53"/>
      <c r="AH23" s="53"/>
      <c r="AI23" s="53"/>
      <c r="AJ23" s="131"/>
      <c r="AK23" s="131"/>
      <c r="AL23" s="138"/>
      <c r="AM23" s="134"/>
      <c r="AN23" s="135"/>
      <c r="AO23" s="137"/>
    </row>
    <row r="24" spans="2:44" ht="14.1" customHeight="1" x14ac:dyDescent="0.15">
      <c r="B24" s="24">
        <f>【情報入力シート】!C31</f>
        <v>0</v>
      </c>
      <c r="C24" s="13"/>
      <c r="D24" s="136"/>
      <c r="E24" s="65"/>
      <c r="F24" s="65"/>
      <c r="G24" s="54"/>
      <c r="H24" s="54"/>
      <c r="I24" s="54"/>
      <c r="J24" s="65"/>
      <c r="K24" s="65"/>
      <c r="L24" s="54"/>
      <c r="M24" s="54"/>
      <c r="N24" s="54"/>
      <c r="O24" s="54"/>
      <c r="P24" s="54"/>
      <c r="Q24" s="65"/>
      <c r="R24" s="65"/>
      <c r="S24" s="54"/>
      <c r="T24" s="54"/>
      <c r="U24" s="54"/>
      <c r="V24" s="54"/>
      <c r="W24" s="54"/>
      <c r="X24" s="65"/>
      <c r="Y24" s="65"/>
      <c r="Z24" s="54"/>
      <c r="AA24" s="54"/>
      <c r="AB24" s="54"/>
      <c r="AC24" s="54"/>
      <c r="AD24" s="54"/>
      <c r="AE24" s="65"/>
      <c r="AF24" s="65"/>
      <c r="AG24" s="54"/>
      <c r="AH24" s="54"/>
      <c r="AI24" s="54"/>
      <c r="AJ24" s="131"/>
      <c r="AK24" s="131"/>
      <c r="AL24" s="138"/>
      <c r="AM24" s="134"/>
      <c r="AN24" s="135"/>
      <c r="AO24" s="137"/>
    </row>
    <row r="25" spans="2:44" ht="14.1" customHeight="1" x14ac:dyDescent="0.15">
      <c r="B25" s="22">
        <f>【情報入力シート】!C32</f>
        <v>0</v>
      </c>
      <c r="C25" s="14" t="str">
        <f>【情報入力シート】!$C$3&amp;"従事"</f>
        <v>○○○○○○新築工事従事</v>
      </c>
      <c r="D25" s="126"/>
      <c r="E25" s="93"/>
      <c r="F25" s="93"/>
      <c r="G25" s="92"/>
      <c r="H25" s="92"/>
      <c r="I25" s="92"/>
      <c r="J25" s="93"/>
      <c r="K25" s="93"/>
      <c r="L25" s="92"/>
      <c r="M25" s="92"/>
      <c r="N25" s="92"/>
      <c r="O25" s="92"/>
      <c r="P25" s="92"/>
      <c r="Q25" s="93"/>
      <c r="R25" s="93"/>
      <c r="S25" s="92"/>
      <c r="T25" s="92"/>
      <c r="U25" s="92"/>
      <c r="V25" s="92"/>
      <c r="W25" s="92"/>
      <c r="X25" s="93"/>
      <c r="Y25" s="93"/>
      <c r="Z25" s="92"/>
      <c r="AA25" s="92"/>
      <c r="AB25" s="92"/>
      <c r="AC25" s="92"/>
      <c r="AD25" s="92"/>
      <c r="AE25" s="93"/>
      <c r="AF25" s="93"/>
      <c r="AG25" s="92"/>
      <c r="AH25" s="92"/>
      <c r="AI25" s="92"/>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27"/>
      <c r="E26" s="64"/>
      <c r="F26" s="64"/>
      <c r="G26" s="53"/>
      <c r="H26" s="53"/>
      <c r="I26" s="53"/>
      <c r="J26" s="64"/>
      <c r="K26" s="64"/>
      <c r="L26" s="53"/>
      <c r="M26" s="53"/>
      <c r="N26" s="53"/>
      <c r="O26" s="53"/>
      <c r="P26" s="53"/>
      <c r="Q26" s="64"/>
      <c r="R26" s="64"/>
      <c r="S26" s="53"/>
      <c r="T26" s="53"/>
      <c r="U26" s="53"/>
      <c r="V26" s="53"/>
      <c r="W26" s="53"/>
      <c r="X26" s="64"/>
      <c r="Y26" s="64"/>
      <c r="Z26" s="53"/>
      <c r="AA26" s="53"/>
      <c r="AB26" s="53"/>
      <c r="AC26" s="53"/>
      <c r="AD26" s="53"/>
      <c r="AE26" s="64"/>
      <c r="AF26" s="64"/>
      <c r="AG26" s="53"/>
      <c r="AH26" s="53"/>
      <c r="AI26" s="53"/>
      <c r="AJ26" s="131"/>
      <c r="AK26" s="131"/>
      <c r="AL26" s="138"/>
      <c r="AM26" s="134"/>
      <c r="AN26" s="135"/>
      <c r="AO26" s="137"/>
    </row>
    <row r="27" spans="2:44" ht="14.1" customHeight="1" x14ac:dyDescent="0.15">
      <c r="B27" s="24">
        <f>【情報入力シート】!C34</f>
        <v>0</v>
      </c>
      <c r="C27" s="13"/>
      <c r="D27" s="136"/>
      <c r="E27" s="67"/>
      <c r="F27" s="67"/>
      <c r="G27" s="56"/>
      <c r="H27" s="56"/>
      <c r="I27" s="56"/>
      <c r="J27" s="67"/>
      <c r="K27" s="67"/>
      <c r="L27" s="56"/>
      <c r="M27" s="56"/>
      <c r="N27" s="56"/>
      <c r="O27" s="56"/>
      <c r="P27" s="56"/>
      <c r="Q27" s="67"/>
      <c r="R27" s="67"/>
      <c r="S27" s="56"/>
      <c r="T27" s="56"/>
      <c r="U27" s="56"/>
      <c r="V27" s="56"/>
      <c r="W27" s="56"/>
      <c r="X27" s="67"/>
      <c r="Y27" s="67"/>
      <c r="Z27" s="56"/>
      <c r="AA27" s="56"/>
      <c r="AB27" s="56"/>
      <c r="AC27" s="56"/>
      <c r="AD27" s="56"/>
      <c r="AE27" s="67"/>
      <c r="AF27" s="67"/>
      <c r="AG27" s="56"/>
      <c r="AH27" s="56"/>
      <c r="AI27" s="56"/>
      <c r="AJ27" s="131"/>
      <c r="AK27" s="131"/>
      <c r="AL27" s="138"/>
      <c r="AM27" s="134"/>
      <c r="AN27" s="135"/>
      <c r="AO27" s="137"/>
    </row>
    <row r="28" spans="2:44" ht="14.1" customHeight="1" x14ac:dyDescent="0.15">
      <c r="B28" s="22">
        <f>【情報入力シート】!C35</f>
        <v>0</v>
      </c>
      <c r="C28" s="14" t="str">
        <f>【情報入力シート】!$C$3&amp;"従事"</f>
        <v>○○○○○○新築工事従事</v>
      </c>
      <c r="D28" s="126"/>
      <c r="E28" s="66"/>
      <c r="F28" s="66"/>
      <c r="G28" s="55"/>
      <c r="H28" s="55"/>
      <c r="I28" s="55"/>
      <c r="J28" s="66"/>
      <c r="K28" s="66"/>
      <c r="L28" s="55"/>
      <c r="M28" s="55"/>
      <c r="N28" s="55"/>
      <c r="O28" s="55"/>
      <c r="P28" s="55"/>
      <c r="Q28" s="66"/>
      <c r="R28" s="66"/>
      <c r="S28" s="55"/>
      <c r="T28" s="55"/>
      <c r="U28" s="55"/>
      <c r="V28" s="55"/>
      <c r="W28" s="55"/>
      <c r="X28" s="66"/>
      <c r="Y28" s="66"/>
      <c r="Z28" s="55"/>
      <c r="AA28" s="55"/>
      <c r="AB28" s="55"/>
      <c r="AC28" s="55"/>
      <c r="AD28" s="55"/>
      <c r="AE28" s="66"/>
      <c r="AF28" s="66"/>
      <c r="AG28" s="55"/>
      <c r="AH28" s="55"/>
      <c r="AI28" s="55"/>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27"/>
      <c r="E29" s="64"/>
      <c r="F29" s="64"/>
      <c r="G29" s="53"/>
      <c r="H29" s="53"/>
      <c r="I29" s="53"/>
      <c r="J29" s="64"/>
      <c r="K29" s="64"/>
      <c r="L29" s="53"/>
      <c r="M29" s="53"/>
      <c r="N29" s="53"/>
      <c r="O29" s="53"/>
      <c r="P29" s="53"/>
      <c r="Q29" s="64"/>
      <c r="R29" s="64"/>
      <c r="S29" s="53"/>
      <c r="T29" s="53"/>
      <c r="U29" s="53"/>
      <c r="V29" s="53"/>
      <c r="W29" s="53"/>
      <c r="X29" s="64"/>
      <c r="Y29" s="64"/>
      <c r="Z29" s="53"/>
      <c r="AA29" s="53"/>
      <c r="AB29" s="53"/>
      <c r="AC29" s="53"/>
      <c r="AD29" s="53"/>
      <c r="AE29" s="64"/>
      <c r="AF29" s="64"/>
      <c r="AG29" s="53"/>
      <c r="AH29" s="53"/>
      <c r="AI29" s="53"/>
      <c r="AJ29" s="131"/>
      <c r="AK29" s="131"/>
      <c r="AL29" s="138"/>
      <c r="AM29" s="134"/>
      <c r="AN29" s="135"/>
      <c r="AO29" s="137"/>
    </row>
    <row r="30" spans="2:44" ht="14.1" customHeight="1" x14ac:dyDescent="0.15">
      <c r="B30" s="24">
        <f>【情報入力シート】!C37</f>
        <v>0</v>
      </c>
      <c r="C30" s="13"/>
      <c r="D30" s="136"/>
      <c r="E30" s="65"/>
      <c r="F30" s="65"/>
      <c r="G30" s="54"/>
      <c r="H30" s="54"/>
      <c r="I30" s="54"/>
      <c r="J30" s="65"/>
      <c r="K30" s="65"/>
      <c r="L30" s="54"/>
      <c r="M30" s="54"/>
      <c r="N30" s="54"/>
      <c r="O30" s="54"/>
      <c r="P30" s="54"/>
      <c r="Q30" s="65"/>
      <c r="R30" s="65"/>
      <c r="S30" s="54"/>
      <c r="T30" s="54"/>
      <c r="U30" s="54"/>
      <c r="V30" s="54"/>
      <c r="W30" s="54"/>
      <c r="X30" s="65"/>
      <c r="Y30" s="65"/>
      <c r="Z30" s="54"/>
      <c r="AA30" s="54"/>
      <c r="AB30" s="54"/>
      <c r="AC30" s="54"/>
      <c r="AD30" s="54"/>
      <c r="AE30" s="65"/>
      <c r="AF30" s="65"/>
      <c r="AG30" s="54"/>
      <c r="AH30" s="54"/>
      <c r="AI30" s="54"/>
      <c r="AJ30" s="131"/>
      <c r="AK30" s="131"/>
      <c r="AL30" s="138"/>
      <c r="AM30" s="134"/>
      <c r="AN30" s="135"/>
      <c r="AO30" s="137"/>
    </row>
    <row r="31" spans="2:44" ht="14.1" customHeight="1" x14ac:dyDescent="0.15">
      <c r="B31" s="22">
        <f>【情報入力シート】!C38</f>
        <v>0</v>
      </c>
      <c r="C31" s="14" t="str">
        <f>【情報入力シート】!$C$3&amp;"従事"</f>
        <v>○○○○○○新築工事従事</v>
      </c>
      <c r="D31" s="126"/>
      <c r="E31" s="93"/>
      <c r="F31" s="93"/>
      <c r="G31" s="92"/>
      <c r="H31" s="92"/>
      <c r="I31" s="92"/>
      <c r="J31" s="93"/>
      <c r="K31" s="93"/>
      <c r="L31" s="92"/>
      <c r="M31" s="92"/>
      <c r="N31" s="92"/>
      <c r="O31" s="92"/>
      <c r="P31" s="92"/>
      <c r="Q31" s="93"/>
      <c r="R31" s="93"/>
      <c r="S31" s="92"/>
      <c r="T31" s="92"/>
      <c r="U31" s="92"/>
      <c r="V31" s="92"/>
      <c r="W31" s="92"/>
      <c r="X31" s="93"/>
      <c r="Y31" s="93"/>
      <c r="Z31" s="92"/>
      <c r="AA31" s="92"/>
      <c r="AB31" s="92"/>
      <c r="AC31" s="92"/>
      <c r="AD31" s="92"/>
      <c r="AE31" s="93"/>
      <c r="AF31" s="93"/>
      <c r="AG31" s="92"/>
      <c r="AH31" s="92"/>
      <c r="AI31" s="92"/>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27"/>
      <c r="E32" s="64"/>
      <c r="F32" s="64"/>
      <c r="G32" s="53"/>
      <c r="H32" s="53"/>
      <c r="I32" s="53"/>
      <c r="J32" s="64"/>
      <c r="K32" s="64"/>
      <c r="L32" s="53"/>
      <c r="M32" s="53"/>
      <c r="N32" s="53"/>
      <c r="O32" s="53"/>
      <c r="P32" s="53"/>
      <c r="Q32" s="64"/>
      <c r="R32" s="64"/>
      <c r="S32" s="53"/>
      <c r="T32" s="53"/>
      <c r="U32" s="53"/>
      <c r="V32" s="53"/>
      <c r="W32" s="53"/>
      <c r="X32" s="64"/>
      <c r="Y32" s="64"/>
      <c r="Z32" s="53"/>
      <c r="AA32" s="53"/>
      <c r="AB32" s="53"/>
      <c r="AC32" s="53"/>
      <c r="AD32" s="53"/>
      <c r="AE32" s="64"/>
      <c r="AF32" s="64"/>
      <c r="AG32" s="53"/>
      <c r="AH32" s="53"/>
      <c r="AI32" s="53"/>
      <c r="AJ32" s="131"/>
      <c r="AK32" s="131"/>
      <c r="AL32" s="138"/>
      <c r="AM32" s="134"/>
      <c r="AN32" s="135"/>
      <c r="AO32" s="137"/>
    </row>
    <row r="33" spans="2:44" ht="14.1" customHeight="1" x14ac:dyDescent="0.15">
      <c r="B33" s="24">
        <f>【情報入力シート】!C40</f>
        <v>0</v>
      </c>
      <c r="C33" s="13"/>
      <c r="D33" s="136"/>
      <c r="E33" s="67"/>
      <c r="F33" s="67"/>
      <c r="G33" s="56"/>
      <c r="H33" s="56"/>
      <c r="I33" s="56"/>
      <c r="J33" s="67"/>
      <c r="K33" s="67"/>
      <c r="L33" s="56"/>
      <c r="M33" s="56"/>
      <c r="N33" s="56"/>
      <c r="O33" s="56"/>
      <c r="P33" s="56"/>
      <c r="Q33" s="67"/>
      <c r="R33" s="67"/>
      <c r="S33" s="56"/>
      <c r="T33" s="56"/>
      <c r="U33" s="56"/>
      <c r="V33" s="56"/>
      <c r="W33" s="56"/>
      <c r="X33" s="67"/>
      <c r="Y33" s="67"/>
      <c r="Z33" s="56"/>
      <c r="AA33" s="56"/>
      <c r="AB33" s="56"/>
      <c r="AC33" s="56"/>
      <c r="AD33" s="56"/>
      <c r="AE33" s="67"/>
      <c r="AF33" s="67"/>
      <c r="AG33" s="56"/>
      <c r="AH33" s="56"/>
      <c r="AI33" s="56"/>
      <c r="AJ33" s="131"/>
      <c r="AK33" s="131"/>
      <c r="AL33" s="138"/>
      <c r="AM33" s="134"/>
      <c r="AN33" s="135"/>
      <c r="AO33" s="137"/>
    </row>
    <row r="34" spans="2:44" ht="14.1" customHeight="1" x14ac:dyDescent="0.15">
      <c r="B34" s="22">
        <f>【情報入力シート】!C41</f>
        <v>0</v>
      </c>
      <c r="C34" s="14" t="str">
        <f>【情報入力シート】!$C$3&amp;"従事"</f>
        <v>○○○○○○新築工事従事</v>
      </c>
      <c r="D34" s="126"/>
      <c r="E34" s="66"/>
      <c r="F34" s="66"/>
      <c r="G34" s="55"/>
      <c r="H34" s="55"/>
      <c r="I34" s="55"/>
      <c r="J34" s="66"/>
      <c r="K34" s="66"/>
      <c r="L34" s="55"/>
      <c r="M34" s="55"/>
      <c r="N34" s="55"/>
      <c r="O34" s="55"/>
      <c r="P34" s="55"/>
      <c r="Q34" s="66"/>
      <c r="R34" s="66"/>
      <c r="S34" s="55"/>
      <c r="T34" s="55"/>
      <c r="U34" s="55"/>
      <c r="V34" s="55"/>
      <c r="W34" s="55"/>
      <c r="X34" s="66"/>
      <c r="Y34" s="66"/>
      <c r="Z34" s="55"/>
      <c r="AA34" s="55"/>
      <c r="AB34" s="55"/>
      <c r="AC34" s="55"/>
      <c r="AD34" s="55"/>
      <c r="AE34" s="66"/>
      <c r="AF34" s="66"/>
      <c r="AG34" s="55"/>
      <c r="AH34" s="55"/>
      <c r="AI34" s="55"/>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27"/>
      <c r="E35" s="64"/>
      <c r="F35" s="64"/>
      <c r="G35" s="53"/>
      <c r="H35" s="53"/>
      <c r="I35" s="53"/>
      <c r="J35" s="64"/>
      <c r="K35" s="64"/>
      <c r="L35" s="53"/>
      <c r="M35" s="53"/>
      <c r="N35" s="53"/>
      <c r="O35" s="53"/>
      <c r="P35" s="53"/>
      <c r="Q35" s="64"/>
      <c r="R35" s="64"/>
      <c r="S35" s="53"/>
      <c r="T35" s="53"/>
      <c r="U35" s="53"/>
      <c r="V35" s="53"/>
      <c r="W35" s="53"/>
      <c r="X35" s="64"/>
      <c r="Y35" s="64"/>
      <c r="Z35" s="53"/>
      <c r="AA35" s="53"/>
      <c r="AB35" s="53"/>
      <c r="AC35" s="53"/>
      <c r="AD35" s="53"/>
      <c r="AE35" s="64"/>
      <c r="AF35" s="64"/>
      <c r="AG35" s="53"/>
      <c r="AH35" s="53"/>
      <c r="AI35" s="53"/>
      <c r="AJ35" s="131"/>
      <c r="AK35" s="131"/>
      <c r="AL35" s="138"/>
      <c r="AM35" s="134"/>
      <c r="AN35" s="135"/>
      <c r="AO35" s="137"/>
    </row>
    <row r="36" spans="2:44" ht="14.1" customHeight="1" x14ac:dyDescent="0.15">
      <c r="B36" s="24">
        <f>【情報入力シート】!C43</f>
        <v>0</v>
      </c>
      <c r="C36" s="13"/>
      <c r="D36" s="136"/>
      <c r="E36" s="65"/>
      <c r="F36" s="65"/>
      <c r="G36" s="54"/>
      <c r="H36" s="54"/>
      <c r="I36" s="54"/>
      <c r="J36" s="65"/>
      <c r="K36" s="65"/>
      <c r="L36" s="54"/>
      <c r="M36" s="54"/>
      <c r="N36" s="54"/>
      <c r="O36" s="54"/>
      <c r="P36" s="54"/>
      <c r="Q36" s="65"/>
      <c r="R36" s="65"/>
      <c r="S36" s="54"/>
      <c r="T36" s="54"/>
      <c r="U36" s="54"/>
      <c r="V36" s="54"/>
      <c r="W36" s="54"/>
      <c r="X36" s="65"/>
      <c r="Y36" s="65"/>
      <c r="Z36" s="54"/>
      <c r="AA36" s="54"/>
      <c r="AB36" s="54"/>
      <c r="AC36" s="54"/>
      <c r="AD36" s="54"/>
      <c r="AE36" s="65"/>
      <c r="AF36" s="65"/>
      <c r="AG36" s="54"/>
      <c r="AH36" s="54"/>
      <c r="AI36" s="54"/>
      <c r="AJ36" s="131"/>
      <c r="AK36" s="131"/>
      <c r="AL36" s="138"/>
      <c r="AM36" s="134"/>
      <c r="AN36" s="135"/>
      <c r="AO36" s="137"/>
    </row>
    <row r="37" spans="2:44" ht="14.1" customHeight="1" x14ac:dyDescent="0.15">
      <c r="B37" s="22">
        <f>【情報入力シート】!C44</f>
        <v>0</v>
      </c>
      <c r="C37" s="14" t="str">
        <f>【情報入力シート】!$C$3&amp;"従事"</f>
        <v>○○○○○○新築工事従事</v>
      </c>
      <c r="D37" s="126"/>
      <c r="E37" s="66"/>
      <c r="F37" s="66"/>
      <c r="G37" s="55"/>
      <c r="H37" s="55"/>
      <c r="I37" s="55"/>
      <c r="J37" s="66"/>
      <c r="K37" s="66"/>
      <c r="L37" s="55"/>
      <c r="M37" s="55"/>
      <c r="N37" s="55"/>
      <c r="O37" s="55"/>
      <c r="P37" s="55"/>
      <c r="Q37" s="66"/>
      <c r="R37" s="66"/>
      <c r="S37" s="55"/>
      <c r="T37" s="55"/>
      <c r="U37" s="55"/>
      <c r="V37" s="55"/>
      <c r="W37" s="55"/>
      <c r="X37" s="66"/>
      <c r="Y37" s="66"/>
      <c r="Z37" s="55"/>
      <c r="AA37" s="55"/>
      <c r="AB37" s="55"/>
      <c r="AC37" s="55"/>
      <c r="AD37" s="55"/>
      <c r="AE37" s="66"/>
      <c r="AF37" s="66"/>
      <c r="AG37" s="55"/>
      <c r="AH37" s="55"/>
      <c r="AI37" s="55"/>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3">
        <f>【情報入力シート】!C45</f>
        <v>0</v>
      </c>
      <c r="C38" s="12" t="s">
        <v>1</v>
      </c>
      <c r="D38" s="127"/>
      <c r="E38" s="64"/>
      <c r="F38" s="64"/>
      <c r="G38" s="53"/>
      <c r="H38" s="53"/>
      <c r="I38" s="53"/>
      <c r="J38" s="64"/>
      <c r="K38" s="64"/>
      <c r="L38" s="53"/>
      <c r="M38" s="53"/>
      <c r="N38" s="53"/>
      <c r="O38" s="53"/>
      <c r="P38" s="53"/>
      <c r="Q38" s="64"/>
      <c r="R38" s="64"/>
      <c r="S38" s="53"/>
      <c r="T38" s="53"/>
      <c r="U38" s="53"/>
      <c r="V38" s="53"/>
      <c r="W38" s="53"/>
      <c r="X38" s="64"/>
      <c r="Y38" s="64"/>
      <c r="Z38" s="53"/>
      <c r="AA38" s="53"/>
      <c r="AB38" s="53"/>
      <c r="AC38" s="53"/>
      <c r="AD38" s="53"/>
      <c r="AE38" s="64"/>
      <c r="AF38" s="64"/>
      <c r="AG38" s="53"/>
      <c r="AH38" s="53"/>
      <c r="AI38" s="53"/>
      <c r="AJ38" s="131"/>
      <c r="AK38" s="131"/>
      <c r="AL38" s="138"/>
      <c r="AM38" s="134"/>
      <c r="AN38" s="135"/>
      <c r="AO38" s="137"/>
    </row>
    <row r="39" spans="2:44" ht="14.1" customHeight="1" thickBot="1" x14ac:dyDescent="0.2">
      <c r="B39" s="24">
        <f>【情報入力シート】!C46</f>
        <v>0</v>
      </c>
      <c r="C39" s="13"/>
      <c r="D39" s="136"/>
      <c r="E39" s="95"/>
      <c r="F39" s="95"/>
      <c r="G39" s="94"/>
      <c r="H39" s="94"/>
      <c r="I39" s="94"/>
      <c r="J39" s="95"/>
      <c r="K39" s="95"/>
      <c r="L39" s="94"/>
      <c r="M39" s="94"/>
      <c r="N39" s="94"/>
      <c r="O39" s="94"/>
      <c r="P39" s="94"/>
      <c r="Q39" s="95"/>
      <c r="R39" s="95"/>
      <c r="S39" s="94"/>
      <c r="T39" s="94"/>
      <c r="U39" s="94"/>
      <c r="V39" s="94"/>
      <c r="W39" s="94"/>
      <c r="X39" s="95"/>
      <c r="Y39" s="95"/>
      <c r="Z39" s="94"/>
      <c r="AA39" s="94"/>
      <c r="AB39" s="94"/>
      <c r="AC39" s="94"/>
      <c r="AD39" s="94"/>
      <c r="AE39" s="95"/>
      <c r="AF39" s="95"/>
      <c r="AG39" s="94"/>
      <c r="AH39" s="94"/>
      <c r="AI39" s="94"/>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15"/>
      <c r="AN41" s="116"/>
      <c r="AO41" s="117"/>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20"/>
      <c r="AN42" s="121"/>
      <c r="AO42" s="122"/>
    </row>
    <row r="43" spans="2:44" ht="20.100000000000001" customHeight="1" x14ac:dyDescent="0.15">
      <c r="AJ43" s="123" t="s">
        <v>3</v>
      </c>
      <c r="AK43" s="123"/>
      <c r="AL43" s="123"/>
      <c r="AM43" s="123"/>
      <c r="AN43" s="123"/>
      <c r="AO43" s="123"/>
    </row>
  </sheetData>
  <sheetProtection insertRows="0" deleteRows="0"/>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N7"/>
    <mergeCell ref="O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10 AO40">
    <cfRule type="containsText" dxfId="69" priority="18" operator="containsText" text="未達成">
      <formula>NOT(ISERROR(SEARCH("未達成",AO10)))</formula>
    </cfRule>
  </conditionalFormatting>
  <conditionalFormatting sqref="AN40 AN10">
    <cfRule type="containsText" dxfId="68" priority="13" operator="containsText" text="未達成">
      <formula>NOT(ISERROR(SEARCH("未達成",AN10)))</formula>
    </cfRule>
  </conditionalFormatting>
  <conditionalFormatting sqref="AM40">
    <cfRule type="containsText" dxfId="67" priority="12" operator="containsText" text="未達成">
      <formula>NOT(ISERROR(SEARCH("未達成",AM40)))</formula>
    </cfRule>
  </conditionalFormatting>
  <conditionalFormatting sqref="AM10">
    <cfRule type="containsText" dxfId="66" priority="10" operator="containsText" text="未達成">
      <formula>NOT(ISERROR(SEARCH("未達成",AM10)))</formula>
    </cfRule>
  </conditionalFormatting>
  <conditionalFormatting sqref="AM13">
    <cfRule type="containsText" dxfId="65" priority="4" operator="containsText" text="未達成">
      <formula>NOT(ISERROR(SEARCH("未達成",AM13)))</formula>
    </cfRule>
  </conditionalFormatting>
  <conditionalFormatting sqref="AO13">
    <cfRule type="containsText" dxfId="64" priority="6" operator="containsText" text="未達成">
      <formula>NOT(ISERROR(SEARCH("未達成",AO13)))</formula>
    </cfRule>
  </conditionalFormatting>
  <conditionalFormatting sqref="AN13">
    <cfRule type="containsText" dxfId="63" priority="5" operator="containsText" text="未達成">
      <formula>NOT(ISERROR(SEARCH("未達成",AN13)))</formula>
    </cfRule>
  </conditionalFormatting>
  <conditionalFormatting sqref="AM16 AM19 AM22 AM25 AM28 AM31 AM34 AM37">
    <cfRule type="containsText" dxfId="62" priority="1" operator="containsText" text="未達成">
      <formula>NOT(ISERROR(SEARCH("未達成",AM16)))</formula>
    </cfRule>
  </conditionalFormatting>
  <conditionalFormatting sqref="AO16 AO19 AO22 AO25 AO28 AO31 AO34 AO37">
    <cfRule type="containsText" dxfId="61" priority="3" operator="containsText" text="未達成">
      <formula>NOT(ISERROR(SEARCH("未達成",AO16)))</formula>
    </cfRule>
  </conditionalFormatting>
  <conditionalFormatting sqref="AN16 AN19 AN22 AN25 AN28 AN31 AN34 AN37">
    <cfRule type="containsText" dxfId="60" priority="2" operator="containsText" text="未達成">
      <formula>NOT(ISERROR(SEARCH("未達成",AN16)))</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3" orientation="landscape" errors="dash"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R43"/>
  <sheetViews>
    <sheetView showGridLines="0" showZeros="0" view="pageBreakPreview" zoomScale="85" zoomScaleNormal="130" zoomScaleSheetLayoutView="85" workbookViewId="0">
      <selection activeCell="B10" sqref="B10"/>
    </sheetView>
  </sheetViews>
  <sheetFormatPr defaultColWidth="9" defaultRowHeight="10.5" x14ac:dyDescent="0.15"/>
  <cols>
    <col min="1" max="1" width="0.875" style="1" customWidth="1"/>
    <col min="2" max="2" width="11.75" style="1" customWidth="1"/>
    <col min="3" max="3" width="18.625" style="1" customWidth="1"/>
    <col min="4" max="4" width="4.25" style="1" bestFit="1" customWidth="1"/>
    <col min="5" max="35" width="2.75" style="2" customWidth="1"/>
    <col min="36" max="37" width="6.625" style="5" customWidth="1"/>
    <col min="38" max="38" width="5.75" style="5" customWidth="1"/>
    <col min="39" max="41" width="5.875" style="5" customWidth="1"/>
    <col min="42" max="42" width="0.875" style="1" customWidth="1"/>
    <col min="43" max="43" width="5.75" style="1" customWidth="1"/>
    <col min="44" max="16384" width="9" style="1"/>
  </cols>
  <sheetData>
    <row r="1" spans="2:44" ht="5.0999999999999996" customHeight="1" x14ac:dyDescent="0.15">
      <c r="I1" s="58"/>
      <c r="J1" s="58"/>
      <c r="K1" s="58"/>
      <c r="L1" s="58"/>
      <c r="M1" s="58"/>
    </row>
    <row r="2" spans="2:44" ht="15" customHeight="1" x14ac:dyDescent="0.15">
      <c r="B2" s="8" t="s">
        <v>5</v>
      </c>
      <c r="H2" s="1"/>
      <c r="I2" s="58"/>
      <c r="J2" s="58"/>
      <c r="K2" s="58"/>
      <c r="L2" s="58"/>
      <c r="M2" s="58"/>
      <c r="N2" s="1"/>
      <c r="O2" s="1"/>
      <c r="P2" s="1"/>
      <c r="Q2" s="1"/>
      <c r="R2" s="1"/>
      <c r="AJ2" s="3"/>
      <c r="AK2" s="3"/>
      <c r="AL2" s="4"/>
      <c r="AM2" s="4"/>
      <c r="AN2" s="4"/>
      <c r="AO2" s="4"/>
    </row>
    <row r="3" spans="2:44" ht="15" customHeight="1" x14ac:dyDescent="0.15">
      <c r="B3" s="157" t="str">
        <f>【情報入力シート】!C3&amp;"事務所"</f>
        <v>○○○○○○新築工事事務所</v>
      </c>
      <c r="C3" s="157"/>
      <c r="D3" s="27"/>
      <c r="E3" s="158" t="str">
        <f>VALUE(IF(COUNTBLANK(F7:AI7)=30,MONTH(E7),MONTH(MAX(F7:AI7))))&amp;" 月 度 出 勤 簿"</f>
        <v>11 月 度 出 勤 簿</v>
      </c>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92" t="s">
        <v>70</v>
      </c>
      <c r="AK3" s="193"/>
      <c r="AL3" s="190" t="str">
        <f>【情報入力シート】!C5</f>
        <v>〇〇工業（株）</v>
      </c>
      <c r="AM3" s="190"/>
      <c r="AN3" s="190"/>
      <c r="AO3" s="191"/>
    </row>
    <row r="4" spans="2:44" ht="15" customHeight="1" x14ac:dyDescent="0.15">
      <c r="B4" s="168" t="str">
        <f>【情報入力シート】!C4</f>
        <v>五洋　太郎</v>
      </c>
      <c r="C4" s="168"/>
      <c r="D4" s="28" t="s">
        <v>30</v>
      </c>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c r="AG4" s="158"/>
      <c r="AH4" s="158"/>
      <c r="AI4" s="158"/>
      <c r="AJ4" s="161" t="str">
        <f>【情報入力シート】!C6</f>
        <v>2次</v>
      </c>
      <c r="AK4" s="194" t="str">
        <f>【情報入力シート】!C7</f>
        <v>㈱○○建設</v>
      </c>
      <c r="AL4" s="194"/>
      <c r="AM4" s="194"/>
      <c r="AN4" s="194"/>
      <c r="AO4" s="166" t="s">
        <v>69</v>
      </c>
    </row>
    <row r="5" spans="2:44" ht="15" customHeight="1" x14ac:dyDescent="0.15">
      <c r="B5" s="6" t="s">
        <v>13</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60"/>
      <c r="AJ5" s="163"/>
      <c r="AK5" s="195"/>
      <c r="AL5" s="195"/>
      <c r="AM5" s="195"/>
      <c r="AN5" s="195"/>
      <c r="AO5" s="167"/>
    </row>
    <row r="6" spans="2:44" ht="15" customHeight="1" thickBot="1" x14ac:dyDescent="0.2">
      <c r="B6" s="7" t="s">
        <v>14</v>
      </c>
      <c r="AJ6" s="196" t="s">
        <v>75</v>
      </c>
      <c r="AK6" s="196"/>
      <c r="AL6" s="196"/>
      <c r="AM6" s="197" t="str">
        <f>【情報入力シート】!C9</f>
        <v>4週7休</v>
      </c>
      <c r="AN6" s="197"/>
      <c r="AO6" s="197"/>
    </row>
    <row r="7" spans="2:44" ht="14.1" customHeight="1" x14ac:dyDescent="0.15">
      <c r="B7" s="169" t="s">
        <v>10</v>
      </c>
      <c r="C7" s="172" t="s">
        <v>0</v>
      </c>
      <c r="D7" s="172" t="s">
        <v>2</v>
      </c>
      <c r="E7" s="175">
        <f>E8</f>
        <v>44125</v>
      </c>
      <c r="F7" s="176"/>
      <c r="G7" s="176"/>
      <c r="H7" s="176"/>
      <c r="I7" s="176"/>
      <c r="J7" s="176"/>
      <c r="K7" s="176"/>
      <c r="L7" s="176"/>
      <c r="M7" s="176"/>
      <c r="N7" s="176"/>
      <c r="O7" s="177"/>
      <c r="P7" s="175">
        <f t="shared" ref="P7" si="0">IF(P8="","",IF(MONTH(P8)=MONTH(O8),"",P8))</f>
        <v>44136</v>
      </c>
      <c r="Q7" s="176"/>
      <c r="R7" s="176"/>
      <c r="S7" s="176"/>
      <c r="T7" s="176"/>
      <c r="U7" s="176"/>
      <c r="V7" s="176"/>
      <c r="W7" s="176"/>
      <c r="X7" s="176"/>
      <c r="Y7" s="176"/>
      <c r="Z7" s="176"/>
      <c r="AA7" s="176"/>
      <c r="AB7" s="176"/>
      <c r="AC7" s="176"/>
      <c r="AD7" s="176"/>
      <c r="AE7" s="176"/>
      <c r="AF7" s="176"/>
      <c r="AG7" s="176"/>
      <c r="AH7" s="176"/>
      <c r="AI7" s="177"/>
      <c r="AJ7" s="142" t="s">
        <v>7</v>
      </c>
      <c r="AK7" s="142" t="s">
        <v>6</v>
      </c>
      <c r="AL7" s="145" t="s">
        <v>8</v>
      </c>
      <c r="AM7" s="148" t="s">
        <v>12</v>
      </c>
      <c r="AN7" s="149"/>
      <c r="AO7" s="150"/>
    </row>
    <row r="8" spans="2:44" ht="14.1" customHeight="1" x14ac:dyDescent="0.15">
      <c r="B8" s="170"/>
      <c r="C8" s="173"/>
      <c r="D8" s="173"/>
      <c r="E8" s="50">
        <v>44125</v>
      </c>
      <c r="F8" s="50">
        <f>E8+1</f>
        <v>44126</v>
      </c>
      <c r="G8" s="50">
        <f t="shared" ref="G8:AF8" si="1">F8+1</f>
        <v>44127</v>
      </c>
      <c r="H8" s="61">
        <f t="shared" si="1"/>
        <v>44128</v>
      </c>
      <c r="I8" s="61">
        <f t="shared" si="1"/>
        <v>44129</v>
      </c>
      <c r="J8" s="50">
        <f t="shared" si="1"/>
        <v>44130</v>
      </c>
      <c r="K8" s="50">
        <f t="shared" si="1"/>
        <v>44131</v>
      </c>
      <c r="L8" s="50">
        <f t="shared" si="1"/>
        <v>44132</v>
      </c>
      <c r="M8" s="57">
        <f t="shared" si="1"/>
        <v>44133</v>
      </c>
      <c r="N8" s="50">
        <f t="shared" si="1"/>
        <v>44134</v>
      </c>
      <c r="O8" s="61">
        <f t="shared" si="1"/>
        <v>44135</v>
      </c>
      <c r="P8" s="68">
        <f t="shared" si="1"/>
        <v>44136</v>
      </c>
      <c r="Q8" s="50">
        <f t="shared" si="1"/>
        <v>44137</v>
      </c>
      <c r="R8" s="61">
        <f t="shared" si="1"/>
        <v>44138</v>
      </c>
      <c r="S8" s="50">
        <f t="shared" si="1"/>
        <v>44139</v>
      </c>
      <c r="T8" s="50">
        <f t="shared" si="1"/>
        <v>44140</v>
      </c>
      <c r="U8" s="50">
        <f t="shared" si="1"/>
        <v>44141</v>
      </c>
      <c r="V8" s="61">
        <f t="shared" si="1"/>
        <v>44142</v>
      </c>
      <c r="W8" s="61">
        <f t="shared" si="1"/>
        <v>44143</v>
      </c>
      <c r="X8" s="50">
        <f t="shared" si="1"/>
        <v>44144</v>
      </c>
      <c r="Y8" s="50">
        <f t="shared" si="1"/>
        <v>44145</v>
      </c>
      <c r="Z8" s="50">
        <f t="shared" si="1"/>
        <v>44146</v>
      </c>
      <c r="AA8" s="50">
        <f t="shared" si="1"/>
        <v>44147</v>
      </c>
      <c r="AB8" s="50">
        <f t="shared" si="1"/>
        <v>44148</v>
      </c>
      <c r="AC8" s="61">
        <f t="shared" si="1"/>
        <v>44149</v>
      </c>
      <c r="AD8" s="61">
        <f t="shared" si="1"/>
        <v>44150</v>
      </c>
      <c r="AE8" s="50">
        <f t="shared" si="1"/>
        <v>44151</v>
      </c>
      <c r="AF8" s="50">
        <f t="shared" si="1"/>
        <v>44152</v>
      </c>
      <c r="AG8" s="50">
        <f>IF(AF8="","",IF(DAY($E$8)=1,IF(AF8=EOMONTH(DATE(YEAR($E$8),MONTH($E$8)-1,1),1),"",AF8+1),IF(DAY(AF8+1)=DAY($E$8),"",AF8+1)))</f>
        <v>44153</v>
      </c>
      <c r="AH8" s="50">
        <f>IF(AG8="","",IF(DAY($E$8)=1,IF(AG8=EOMONTH(DATE(YEAR($E$8),MONTH($E$8)-1,1),1),"",AG8+1),IF(DAY(AG8+1)=DAY($E$8),"",AG8+1)))</f>
        <v>44154</v>
      </c>
      <c r="AI8" s="50">
        <f>IF(AH8="","",IF(DAY($E$8)=1,IF(AH8=EOMONTH(DATE(YEAR($E$8),MONTH($E$8)-1,1),1),"",AH8+1),IF(DAY(AH8+1)=DAY($E$8),"",AH8+1)))</f>
        <v>44155</v>
      </c>
      <c r="AJ8" s="143"/>
      <c r="AK8" s="143"/>
      <c r="AL8" s="146"/>
      <c r="AM8" s="151" t="str">
        <f>【情報入力シート】!C8</f>
        <v>(4週7閉所)</v>
      </c>
      <c r="AN8" s="152"/>
      <c r="AO8" s="153"/>
    </row>
    <row r="9" spans="2:44" ht="14.1" customHeight="1" thickBot="1" x14ac:dyDescent="0.2">
      <c r="B9" s="171"/>
      <c r="C9" s="174"/>
      <c r="D9" s="174"/>
      <c r="E9" s="51" t="str">
        <f>TEXT(E8,"aaa")</f>
        <v>水</v>
      </c>
      <c r="F9" s="51" t="str">
        <f t="shared" ref="F9:AI9" si="2">TEXT(F8,"aaa")</f>
        <v>木</v>
      </c>
      <c r="G9" s="51" t="str">
        <f t="shared" si="2"/>
        <v>金</v>
      </c>
      <c r="H9" s="62" t="str">
        <f t="shared" si="2"/>
        <v>土</v>
      </c>
      <c r="I9" s="62" t="str">
        <f t="shared" si="2"/>
        <v>日</v>
      </c>
      <c r="J9" s="51" t="str">
        <f t="shared" si="2"/>
        <v>月</v>
      </c>
      <c r="K9" s="51" t="str">
        <f t="shared" si="2"/>
        <v>火</v>
      </c>
      <c r="L9" s="51" t="str">
        <f t="shared" si="2"/>
        <v>水</v>
      </c>
      <c r="M9" s="51" t="str">
        <f t="shared" si="2"/>
        <v>木</v>
      </c>
      <c r="N9" s="51" t="str">
        <f t="shared" si="2"/>
        <v>金</v>
      </c>
      <c r="O9" s="62" t="str">
        <f t="shared" si="2"/>
        <v>土</v>
      </c>
      <c r="P9" s="62" t="str">
        <f t="shared" si="2"/>
        <v>日</v>
      </c>
      <c r="Q9" s="51" t="str">
        <f t="shared" si="2"/>
        <v>月</v>
      </c>
      <c r="R9" s="62" t="str">
        <f t="shared" si="2"/>
        <v>火</v>
      </c>
      <c r="S9" s="51" t="str">
        <f t="shared" si="2"/>
        <v>水</v>
      </c>
      <c r="T9" s="51" t="str">
        <f t="shared" si="2"/>
        <v>木</v>
      </c>
      <c r="U9" s="51" t="str">
        <f t="shared" si="2"/>
        <v>金</v>
      </c>
      <c r="V9" s="62" t="str">
        <f t="shared" si="2"/>
        <v>土</v>
      </c>
      <c r="W9" s="62" t="str">
        <f t="shared" si="2"/>
        <v>日</v>
      </c>
      <c r="X9" s="51" t="str">
        <f t="shared" si="2"/>
        <v>月</v>
      </c>
      <c r="Y9" s="51" t="str">
        <f t="shared" si="2"/>
        <v>火</v>
      </c>
      <c r="Z9" s="51" t="str">
        <f t="shared" si="2"/>
        <v>水</v>
      </c>
      <c r="AA9" s="51" t="str">
        <f t="shared" si="2"/>
        <v>木</v>
      </c>
      <c r="AB9" s="51" t="str">
        <f t="shared" si="2"/>
        <v>金</v>
      </c>
      <c r="AC9" s="62" t="str">
        <f t="shared" si="2"/>
        <v>土</v>
      </c>
      <c r="AD9" s="62" t="str">
        <f t="shared" si="2"/>
        <v>日</v>
      </c>
      <c r="AE9" s="51" t="str">
        <f t="shared" si="2"/>
        <v>月</v>
      </c>
      <c r="AF9" s="51" t="str">
        <f t="shared" si="2"/>
        <v>火</v>
      </c>
      <c r="AG9" s="51" t="str">
        <f t="shared" si="2"/>
        <v>水</v>
      </c>
      <c r="AH9" s="51" t="str">
        <f t="shared" si="2"/>
        <v>木</v>
      </c>
      <c r="AI9" s="51" t="str">
        <f t="shared" si="2"/>
        <v>金</v>
      </c>
      <c r="AJ9" s="144"/>
      <c r="AK9" s="144"/>
      <c r="AL9" s="147"/>
      <c r="AM9" s="9" t="s">
        <v>11</v>
      </c>
      <c r="AN9" s="15" t="s">
        <v>4</v>
      </c>
      <c r="AO9" s="10" t="s">
        <v>9</v>
      </c>
    </row>
    <row r="10" spans="2:44" ht="14.1" customHeight="1" thickTop="1" x14ac:dyDescent="0.15">
      <c r="B10" s="25">
        <f>【情報入力シート】!C17</f>
        <v>0</v>
      </c>
      <c r="C10" s="11" t="str">
        <f>【情報入力シート】!$C$3&amp;"従事"</f>
        <v>○○○○○○新築工事従事</v>
      </c>
      <c r="D10" s="188"/>
      <c r="E10" s="52"/>
      <c r="F10" s="52"/>
      <c r="G10" s="52"/>
      <c r="H10" s="63"/>
      <c r="I10" s="63"/>
      <c r="J10" s="52"/>
      <c r="K10" s="52"/>
      <c r="L10" s="52"/>
      <c r="M10" s="52"/>
      <c r="N10" s="52"/>
      <c r="O10" s="63"/>
      <c r="P10" s="63"/>
      <c r="Q10" s="52"/>
      <c r="R10" s="63"/>
      <c r="S10" s="52"/>
      <c r="T10" s="52"/>
      <c r="U10" s="52"/>
      <c r="V10" s="63"/>
      <c r="W10" s="63"/>
      <c r="X10" s="52"/>
      <c r="Y10" s="52"/>
      <c r="Z10" s="52"/>
      <c r="AA10" s="52"/>
      <c r="AB10" s="52"/>
      <c r="AC10" s="63"/>
      <c r="AD10" s="63"/>
      <c r="AE10" s="52"/>
      <c r="AF10" s="52"/>
      <c r="AG10" s="52"/>
      <c r="AH10" s="52"/>
      <c r="AI10" s="52"/>
      <c r="AJ10" s="155">
        <f>COUNTIF(E10:AI12,"休")</f>
        <v>0</v>
      </c>
      <c r="AK10" s="155">
        <f>MIN(AQ10:AR10)</f>
        <v>0</v>
      </c>
      <c r="AL10" s="156" t="e">
        <f>AJ10/AK10</f>
        <v>#DIV/0!</v>
      </c>
      <c r="AM10" s="134" t="e">
        <f>IF(AL10&gt;=0.214,"達成","未達成")</f>
        <v>#DIV/0!</v>
      </c>
      <c r="AN10" s="139" t="e">
        <f>IF(AL10&gt;=0.25,"達成","未達成")</f>
        <v>#DIV/0!</v>
      </c>
      <c r="AO10" s="141" t="e">
        <f>IF(AL10&gt;=0.285,"達成","未達成")</f>
        <v>#DIV/0!</v>
      </c>
      <c r="AQ10" s="70">
        <f>COUNTA(E10:AI12)</f>
        <v>0</v>
      </c>
      <c r="AR10" s="71">
        <v>28</v>
      </c>
    </row>
    <row r="11" spans="2:44" ht="14.1" customHeight="1" x14ac:dyDescent="0.15">
      <c r="B11" s="23">
        <f>【情報入力シート】!C18</f>
        <v>0</v>
      </c>
      <c r="C11" s="12" t="s">
        <v>1</v>
      </c>
      <c r="D11" s="185"/>
      <c r="E11" s="53"/>
      <c r="F11" s="53"/>
      <c r="G11" s="53"/>
      <c r="H11" s="64"/>
      <c r="I11" s="64"/>
      <c r="J11" s="53"/>
      <c r="K11" s="53"/>
      <c r="L11" s="53"/>
      <c r="M11" s="53"/>
      <c r="N11" s="53"/>
      <c r="O11" s="64"/>
      <c r="P11" s="64"/>
      <c r="Q11" s="53"/>
      <c r="R11" s="64"/>
      <c r="S11" s="53"/>
      <c r="T11" s="53"/>
      <c r="U11" s="53"/>
      <c r="V11" s="64"/>
      <c r="W11" s="64"/>
      <c r="X11" s="53"/>
      <c r="Y11" s="53"/>
      <c r="Z11" s="53"/>
      <c r="AA11" s="53"/>
      <c r="AB11" s="53"/>
      <c r="AC11" s="64"/>
      <c r="AD11" s="64"/>
      <c r="AE11" s="53"/>
      <c r="AF11" s="53"/>
      <c r="AG11" s="53"/>
      <c r="AH11" s="53"/>
      <c r="AI11" s="53"/>
      <c r="AJ11" s="129"/>
      <c r="AK11" s="129"/>
      <c r="AL11" s="132"/>
      <c r="AM11" s="134"/>
      <c r="AN11" s="140"/>
      <c r="AO11" s="124"/>
    </row>
    <row r="12" spans="2:44" ht="14.1" customHeight="1" x14ac:dyDescent="0.15">
      <c r="B12" s="24">
        <f>【情報入力シート】!C19</f>
        <v>0</v>
      </c>
      <c r="C12" s="13"/>
      <c r="D12" s="187"/>
      <c r="E12" s="54"/>
      <c r="F12" s="54"/>
      <c r="G12" s="54"/>
      <c r="H12" s="65"/>
      <c r="I12" s="65"/>
      <c r="J12" s="54"/>
      <c r="K12" s="54"/>
      <c r="L12" s="54"/>
      <c r="M12" s="54"/>
      <c r="N12" s="54"/>
      <c r="O12" s="65"/>
      <c r="P12" s="65"/>
      <c r="Q12" s="54"/>
      <c r="R12" s="65"/>
      <c r="S12" s="54"/>
      <c r="T12" s="54"/>
      <c r="U12" s="54"/>
      <c r="V12" s="65"/>
      <c r="W12" s="65"/>
      <c r="X12" s="54"/>
      <c r="Y12" s="54"/>
      <c r="Z12" s="54"/>
      <c r="AA12" s="54"/>
      <c r="AB12" s="54"/>
      <c r="AC12" s="65"/>
      <c r="AD12" s="65"/>
      <c r="AE12" s="54"/>
      <c r="AF12" s="54"/>
      <c r="AG12" s="54"/>
      <c r="AH12" s="54"/>
      <c r="AI12" s="54"/>
      <c r="AJ12" s="129"/>
      <c r="AK12" s="129"/>
      <c r="AL12" s="132"/>
      <c r="AM12" s="189"/>
      <c r="AN12" s="140"/>
      <c r="AO12" s="124"/>
    </row>
    <row r="13" spans="2:44" ht="14.1" customHeight="1" x14ac:dyDescent="0.15">
      <c r="B13" s="22">
        <f>【情報入力シート】!C20</f>
        <v>0</v>
      </c>
      <c r="C13" s="14" t="str">
        <f>【情報入力シート】!$C$3&amp;"従事"</f>
        <v>○○○○○○新築工事従事</v>
      </c>
      <c r="D13" s="184"/>
      <c r="E13" s="55"/>
      <c r="F13" s="55"/>
      <c r="G13" s="55"/>
      <c r="H13" s="66"/>
      <c r="I13" s="66"/>
      <c r="J13" s="55"/>
      <c r="K13" s="55"/>
      <c r="L13" s="55"/>
      <c r="M13" s="55"/>
      <c r="N13" s="55"/>
      <c r="O13" s="66"/>
      <c r="P13" s="66"/>
      <c r="Q13" s="55"/>
      <c r="R13" s="66"/>
      <c r="S13" s="55"/>
      <c r="T13" s="55"/>
      <c r="U13" s="55"/>
      <c r="V13" s="66"/>
      <c r="W13" s="66"/>
      <c r="X13" s="55"/>
      <c r="Y13" s="55"/>
      <c r="Z13" s="55"/>
      <c r="AA13" s="55"/>
      <c r="AB13" s="55"/>
      <c r="AC13" s="66"/>
      <c r="AD13" s="66"/>
      <c r="AE13" s="55"/>
      <c r="AF13" s="55"/>
      <c r="AG13" s="55"/>
      <c r="AH13" s="55"/>
      <c r="AI13" s="55"/>
      <c r="AJ13" s="131">
        <f>COUNTIF(E13:AI15,"休")</f>
        <v>0</v>
      </c>
      <c r="AK13" s="131">
        <f>MIN(AQ13:AR13)</f>
        <v>0</v>
      </c>
      <c r="AL13" s="138" t="e">
        <f>AJ13/AK13</f>
        <v>#DIV/0!</v>
      </c>
      <c r="AM13" s="134" t="e">
        <f t="shared" ref="AM13" si="3">IF(AL13&gt;=0.214,"達成","未達成")</f>
        <v>#DIV/0!</v>
      </c>
      <c r="AN13" s="135" t="e">
        <f t="shared" ref="AN13" si="4">IF(AL13&gt;=0.25,"達成","未達成")</f>
        <v>#DIV/0!</v>
      </c>
      <c r="AO13" s="137" t="e">
        <f>IF(AL13&gt;=0.285,"達成","未達成")</f>
        <v>#DIV/0!</v>
      </c>
      <c r="AQ13" s="70">
        <f>COUNTA(E13:AI15)</f>
        <v>0</v>
      </c>
      <c r="AR13" s="71">
        <v>28</v>
      </c>
    </row>
    <row r="14" spans="2:44" ht="14.1" customHeight="1" x14ac:dyDescent="0.15">
      <c r="B14" s="23">
        <f>【情報入力シート】!C21</f>
        <v>0</v>
      </c>
      <c r="C14" s="12" t="s">
        <v>1</v>
      </c>
      <c r="D14" s="185"/>
      <c r="E14" s="53"/>
      <c r="F14" s="53"/>
      <c r="G14" s="53"/>
      <c r="H14" s="64"/>
      <c r="I14" s="64"/>
      <c r="J14" s="53"/>
      <c r="K14" s="53"/>
      <c r="L14" s="53"/>
      <c r="M14" s="53"/>
      <c r="N14" s="53"/>
      <c r="O14" s="64"/>
      <c r="P14" s="67"/>
      <c r="Q14" s="53"/>
      <c r="R14" s="64"/>
      <c r="S14" s="53"/>
      <c r="T14" s="53"/>
      <c r="U14" s="53"/>
      <c r="V14" s="64"/>
      <c r="W14" s="64"/>
      <c r="X14" s="53"/>
      <c r="Y14" s="53"/>
      <c r="Z14" s="53"/>
      <c r="AA14" s="53"/>
      <c r="AB14" s="53"/>
      <c r="AC14" s="64"/>
      <c r="AD14" s="64"/>
      <c r="AE14" s="53"/>
      <c r="AF14" s="53"/>
      <c r="AG14" s="53"/>
      <c r="AH14" s="53"/>
      <c r="AI14" s="53"/>
      <c r="AJ14" s="131"/>
      <c r="AK14" s="131"/>
      <c r="AL14" s="138"/>
      <c r="AM14" s="134"/>
      <c r="AN14" s="135"/>
      <c r="AO14" s="137"/>
    </row>
    <row r="15" spans="2:44" ht="14.1" customHeight="1" x14ac:dyDescent="0.15">
      <c r="B15" s="24">
        <f>【情報入力シート】!C22</f>
        <v>0</v>
      </c>
      <c r="C15" s="13"/>
      <c r="D15" s="187"/>
      <c r="E15" s="54"/>
      <c r="F15" s="54"/>
      <c r="G15" s="54"/>
      <c r="H15" s="65"/>
      <c r="I15" s="65"/>
      <c r="J15" s="54"/>
      <c r="K15" s="54"/>
      <c r="L15" s="54"/>
      <c r="M15" s="54"/>
      <c r="N15" s="54"/>
      <c r="O15" s="90"/>
      <c r="P15" s="65"/>
      <c r="Q15" s="91"/>
      <c r="R15" s="65"/>
      <c r="S15" s="54"/>
      <c r="T15" s="54"/>
      <c r="U15" s="54"/>
      <c r="V15" s="65"/>
      <c r="W15" s="65"/>
      <c r="X15" s="54"/>
      <c r="Y15" s="54"/>
      <c r="Z15" s="54"/>
      <c r="AA15" s="54"/>
      <c r="AB15" s="54"/>
      <c r="AC15" s="65"/>
      <c r="AD15" s="65"/>
      <c r="AE15" s="54"/>
      <c r="AF15" s="54"/>
      <c r="AG15" s="54"/>
      <c r="AH15" s="54"/>
      <c r="AI15" s="54"/>
      <c r="AJ15" s="131"/>
      <c r="AK15" s="131"/>
      <c r="AL15" s="138"/>
      <c r="AM15" s="134"/>
      <c r="AN15" s="135"/>
      <c r="AO15" s="137"/>
    </row>
    <row r="16" spans="2:44" ht="14.1" customHeight="1" x14ac:dyDescent="0.15">
      <c r="B16" s="22">
        <f>【情報入力シート】!C23</f>
        <v>0</v>
      </c>
      <c r="C16" s="14" t="str">
        <f>【情報入力シート】!$C$3&amp;"従事"</f>
        <v>○○○○○○新築工事従事</v>
      </c>
      <c r="D16" s="184"/>
      <c r="E16" s="55"/>
      <c r="F16" s="55"/>
      <c r="G16" s="55"/>
      <c r="H16" s="66"/>
      <c r="I16" s="66"/>
      <c r="J16" s="55"/>
      <c r="K16" s="55"/>
      <c r="L16" s="55"/>
      <c r="M16" s="55"/>
      <c r="N16" s="55"/>
      <c r="O16" s="66"/>
      <c r="P16" s="93"/>
      <c r="Q16" s="55"/>
      <c r="R16" s="66"/>
      <c r="S16" s="55"/>
      <c r="T16" s="55"/>
      <c r="U16" s="55"/>
      <c r="V16" s="66"/>
      <c r="W16" s="66"/>
      <c r="X16" s="55"/>
      <c r="Y16" s="55"/>
      <c r="Z16" s="55"/>
      <c r="AA16" s="55"/>
      <c r="AB16" s="55"/>
      <c r="AC16" s="66"/>
      <c r="AD16" s="66"/>
      <c r="AE16" s="55"/>
      <c r="AF16" s="55"/>
      <c r="AG16" s="55"/>
      <c r="AH16" s="55"/>
      <c r="AI16" s="55"/>
      <c r="AJ16" s="131">
        <f t="shared" ref="AJ16" si="5">COUNTIF(E16:AI18,"休")</f>
        <v>0</v>
      </c>
      <c r="AK16" s="131">
        <f t="shared" ref="AK16" si="6">MIN(AQ16:AR16)</f>
        <v>0</v>
      </c>
      <c r="AL16" s="138" t="e">
        <f t="shared" ref="AL16" si="7">AJ16/AK16</f>
        <v>#DIV/0!</v>
      </c>
      <c r="AM16" s="134" t="e">
        <f t="shared" ref="AM16" si="8">IF(AL16&gt;=0.214,"達成","未達成")</f>
        <v>#DIV/0!</v>
      </c>
      <c r="AN16" s="135" t="e">
        <f t="shared" ref="AN16" si="9">IF(AL16&gt;=0.25,"達成","未達成")</f>
        <v>#DIV/0!</v>
      </c>
      <c r="AO16" s="137" t="e">
        <f t="shared" ref="AO16" si="10">IF(AL16&gt;=0.285,"達成","未達成")</f>
        <v>#DIV/0!</v>
      </c>
      <c r="AQ16" s="70">
        <f t="shared" ref="AQ16" si="11">COUNTA(E16:AI18)</f>
        <v>0</v>
      </c>
      <c r="AR16" s="71">
        <v>28</v>
      </c>
    </row>
    <row r="17" spans="2:44" ht="14.1" customHeight="1" x14ac:dyDescent="0.15">
      <c r="B17" s="23">
        <f>【情報入力シート】!C24</f>
        <v>0</v>
      </c>
      <c r="C17" s="12" t="s">
        <v>1</v>
      </c>
      <c r="D17" s="185"/>
      <c r="E17" s="53"/>
      <c r="F17" s="53"/>
      <c r="G17" s="53"/>
      <c r="H17" s="64"/>
      <c r="I17" s="64"/>
      <c r="J17" s="53"/>
      <c r="K17" s="53"/>
      <c r="L17" s="53"/>
      <c r="M17" s="53"/>
      <c r="N17" s="53"/>
      <c r="O17" s="64"/>
      <c r="P17" s="64"/>
      <c r="Q17" s="53"/>
      <c r="R17" s="64"/>
      <c r="S17" s="53"/>
      <c r="T17" s="53"/>
      <c r="U17" s="53"/>
      <c r="V17" s="64"/>
      <c r="W17" s="64"/>
      <c r="X17" s="53"/>
      <c r="Y17" s="53"/>
      <c r="Z17" s="53"/>
      <c r="AA17" s="53"/>
      <c r="AB17" s="53"/>
      <c r="AC17" s="64"/>
      <c r="AD17" s="64"/>
      <c r="AE17" s="53"/>
      <c r="AF17" s="53"/>
      <c r="AG17" s="53"/>
      <c r="AH17" s="53"/>
      <c r="AI17" s="53"/>
      <c r="AJ17" s="131"/>
      <c r="AK17" s="131"/>
      <c r="AL17" s="138"/>
      <c r="AM17" s="134"/>
      <c r="AN17" s="135"/>
      <c r="AO17" s="137"/>
    </row>
    <row r="18" spans="2:44" ht="14.1" customHeight="1" x14ac:dyDescent="0.15">
      <c r="B18" s="24">
        <f>【情報入力シート】!C25</f>
        <v>0</v>
      </c>
      <c r="C18" s="13"/>
      <c r="D18" s="187"/>
      <c r="E18" s="54"/>
      <c r="F18" s="54"/>
      <c r="G18" s="54"/>
      <c r="H18" s="65"/>
      <c r="I18" s="65"/>
      <c r="J18" s="54"/>
      <c r="K18" s="54"/>
      <c r="L18" s="54"/>
      <c r="M18" s="54"/>
      <c r="N18" s="54"/>
      <c r="O18" s="65"/>
      <c r="P18" s="65"/>
      <c r="Q18" s="54"/>
      <c r="R18" s="65"/>
      <c r="S18" s="54"/>
      <c r="T18" s="54"/>
      <c r="U18" s="54"/>
      <c r="V18" s="65"/>
      <c r="W18" s="65"/>
      <c r="X18" s="54"/>
      <c r="Y18" s="54"/>
      <c r="Z18" s="54"/>
      <c r="AA18" s="54"/>
      <c r="AB18" s="54"/>
      <c r="AC18" s="65"/>
      <c r="AD18" s="65"/>
      <c r="AE18" s="54"/>
      <c r="AF18" s="54"/>
      <c r="AG18" s="54"/>
      <c r="AH18" s="54"/>
      <c r="AI18" s="54"/>
      <c r="AJ18" s="131"/>
      <c r="AK18" s="131"/>
      <c r="AL18" s="138"/>
      <c r="AM18" s="134"/>
      <c r="AN18" s="135"/>
      <c r="AO18" s="137"/>
    </row>
    <row r="19" spans="2:44" ht="14.1" customHeight="1" x14ac:dyDescent="0.15">
      <c r="B19" s="22">
        <f>【情報入力シート】!C26</f>
        <v>0</v>
      </c>
      <c r="C19" s="14" t="str">
        <f>【情報入力シート】!$C$3&amp;"従事"</f>
        <v>○○○○○○新築工事従事</v>
      </c>
      <c r="D19" s="184"/>
      <c r="E19" s="55"/>
      <c r="F19" s="55"/>
      <c r="G19" s="55"/>
      <c r="H19" s="66"/>
      <c r="I19" s="66"/>
      <c r="J19" s="55"/>
      <c r="K19" s="55"/>
      <c r="L19" s="55"/>
      <c r="M19" s="55"/>
      <c r="N19" s="55"/>
      <c r="O19" s="66"/>
      <c r="P19" s="66"/>
      <c r="Q19" s="55"/>
      <c r="R19" s="66"/>
      <c r="S19" s="55"/>
      <c r="T19" s="55"/>
      <c r="U19" s="55"/>
      <c r="V19" s="66"/>
      <c r="W19" s="66"/>
      <c r="X19" s="55"/>
      <c r="Y19" s="55"/>
      <c r="Z19" s="55"/>
      <c r="AA19" s="55"/>
      <c r="AB19" s="55"/>
      <c r="AC19" s="66"/>
      <c r="AD19" s="66"/>
      <c r="AE19" s="55"/>
      <c r="AF19" s="55"/>
      <c r="AG19" s="55"/>
      <c r="AH19" s="55"/>
      <c r="AI19" s="55"/>
      <c r="AJ19" s="131">
        <f t="shared" ref="AJ19" si="12">COUNTIF(E19:AI21,"休")</f>
        <v>0</v>
      </c>
      <c r="AK19" s="131">
        <f t="shared" ref="AK19" si="13">MIN(AQ19:AR19)</f>
        <v>0</v>
      </c>
      <c r="AL19" s="138" t="e">
        <f t="shared" ref="AL19" si="14">AJ19/AK19</f>
        <v>#DIV/0!</v>
      </c>
      <c r="AM19" s="134" t="e">
        <f t="shared" ref="AM19" si="15">IF(AL19&gt;=0.214,"達成","未達成")</f>
        <v>#DIV/0!</v>
      </c>
      <c r="AN19" s="135" t="e">
        <f t="shared" ref="AN19" si="16">IF(AL19&gt;=0.25,"達成","未達成")</f>
        <v>#DIV/0!</v>
      </c>
      <c r="AO19" s="137" t="e">
        <f t="shared" ref="AO19" si="17">IF(AL19&gt;=0.285,"達成","未達成")</f>
        <v>#DIV/0!</v>
      </c>
      <c r="AQ19" s="70">
        <f t="shared" ref="AQ19" si="18">COUNTA(E19:AI21)</f>
        <v>0</v>
      </c>
      <c r="AR19" s="71">
        <v>28</v>
      </c>
    </row>
    <row r="20" spans="2:44" ht="14.1" customHeight="1" x14ac:dyDescent="0.15">
      <c r="B20" s="23">
        <f>【情報入力シート】!C27</f>
        <v>0</v>
      </c>
      <c r="C20" s="12" t="s">
        <v>1</v>
      </c>
      <c r="D20" s="185"/>
      <c r="E20" s="53"/>
      <c r="F20" s="53"/>
      <c r="G20" s="53"/>
      <c r="H20" s="64"/>
      <c r="I20" s="64"/>
      <c r="J20" s="53"/>
      <c r="K20" s="53"/>
      <c r="L20" s="53"/>
      <c r="M20" s="53"/>
      <c r="N20" s="53"/>
      <c r="O20" s="64"/>
      <c r="P20" s="64"/>
      <c r="Q20" s="53"/>
      <c r="R20" s="64"/>
      <c r="S20" s="53"/>
      <c r="T20" s="53"/>
      <c r="U20" s="53"/>
      <c r="V20" s="64"/>
      <c r="W20" s="64"/>
      <c r="X20" s="53"/>
      <c r="Y20" s="53"/>
      <c r="Z20" s="53"/>
      <c r="AA20" s="53"/>
      <c r="AB20" s="53"/>
      <c r="AC20" s="64"/>
      <c r="AD20" s="64"/>
      <c r="AE20" s="53"/>
      <c r="AF20" s="53"/>
      <c r="AG20" s="53"/>
      <c r="AH20" s="53"/>
      <c r="AI20" s="53"/>
      <c r="AJ20" s="131"/>
      <c r="AK20" s="131"/>
      <c r="AL20" s="138"/>
      <c r="AM20" s="134"/>
      <c r="AN20" s="135"/>
      <c r="AO20" s="137"/>
    </row>
    <row r="21" spans="2:44" ht="14.1" customHeight="1" x14ac:dyDescent="0.15">
      <c r="B21" s="24">
        <f>【情報入力シート】!C28</f>
        <v>0</v>
      </c>
      <c r="C21" s="13"/>
      <c r="D21" s="187"/>
      <c r="E21" s="54"/>
      <c r="F21" s="54"/>
      <c r="G21" s="54"/>
      <c r="H21" s="65"/>
      <c r="I21" s="65"/>
      <c r="J21" s="54"/>
      <c r="K21" s="54"/>
      <c r="L21" s="54"/>
      <c r="M21" s="54"/>
      <c r="N21" s="54"/>
      <c r="O21" s="65"/>
      <c r="P21" s="65"/>
      <c r="Q21" s="54"/>
      <c r="R21" s="65"/>
      <c r="S21" s="54"/>
      <c r="T21" s="54"/>
      <c r="U21" s="54"/>
      <c r="V21" s="65"/>
      <c r="W21" s="65"/>
      <c r="X21" s="54"/>
      <c r="Y21" s="54"/>
      <c r="Z21" s="54"/>
      <c r="AA21" s="54"/>
      <c r="AB21" s="54"/>
      <c r="AC21" s="65"/>
      <c r="AD21" s="65"/>
      <c r="AE21" s="54"/>
      <c r="AF21" s="54"/>
      <c r="AG21" s="54"/>
      <c r="AH21" s="54"/>
      <c r="AI21" s="54"/>
      <c r="AJ21" s="131"/>
      <c r="AK21" s="131"/>
      <c r="AL21" s="138"/>
      <c r="AM21" s="134"/>
      <c r="AN21" s="135"/>
      <c r="AO21" s="137"/>
    </row>
    <row r="22" spans="2:44" ht="14.1" customHeight="1" x14ac:dyDescent="0.15">
      <c r="B22" s="22">
        <f>【情報入力シート】!C29</f>
        <v>0</v>
      </c>
      <c r="C22" s="14" t="str">
        <f>【情報入力シート】!$C$3&amp;"従事"</f>
        <v>○○○○○○新築工事従事</v>
      </c>
      <c r="D22" s="184"/>
      <c r="E22" s="55"/>
      <c r="F22" s="55"/>
      <c r="G22" s="55"/>
      <c r="H22" s="66"/>
      <c r="I22" s="66"/>
      <c r="J22" s="55"/>
      <c r="K22" s="55"/>
      <c r="L22" s="55"/>
      <c r="M22" s="55"/>
      <c r="N22" s="55"/>
      <c r="O22" s="66"/>
      <c r="P22" s="66"/>
      <c r="Q22" s="55"/>
      <c r="R22" s="66"/>
      <c r="S22" s="55"/>
      <c r="T22" s="55"/>
      <c r="U22" s="55"/>
      <c r="V22" s="66"/>
      <c r="W22" s="66"/>
      <c r="X22" s="55"/>
      <c r="Y22" s="55"/>
      <c r="Z22" s="55"/>
      <c r="AA22" s="55"/>
      <c r="AB22" s="55"/>
      <c r="AC22" s="66"/>
      <c r="AD22" s="66"/>
      <c r="AE22" s="55"/>
      <c r="AF22" s="55"/>
      <c r="AG22" s="55"/>
      <c r="AH22" s="55"/>
      <c r="AI22" s="55"/>
      <c r="AJ22" s="131">
        <f t="shared" ref="AJ22" si="19">COUNTIF(E22:AI24,"休")</f>
        <v>0</v>
      </c>
      <c r="AK22" s="131">
        <f t="shared" ref="AK22" si="20">MIN(AQ22:AR22)</f>
        <v>0</v>
      </c>
      <c r="AL22" s="138" t="e">
        <f t="shared" ref="AL22" si="21">AJ22/AK22</f>
        <v>#DIV/0!</v>
      </c>
      <c r="AM22" s="134" t="e">
        <f t="shared" ref="AM22" si="22">IF(AL22&gt;=0.214,"達成","未達成")</f>
        <v>#DIV/0!</v>
      </c>
      <c r="AN22" s="135" t="e">
        <f t="shared" ref="AN22" si="23">IF(AL22&gt;=0.25,"達成","未達成")</f>
        <v>#DIV/0!</v>
      </c>
      <c r="AO22" s="137" t="e">
        <f t="shared" ref="AO22" si="24">IF(AL22&gt;=0.285,"達成","未達成")</f>
        <v>#DIV/0!</v>
      </c>
      <c r="AQ22" s="70">
        <f t="shared" ref="AQ22" si="25">COUNTA(E22:AI24)</f>
        <v>0</v>
      </c>
      <c r="AR22" s="71">
        <v>28</v>
      </c>
    </row>
    <row r="23" spans="2:44" ht="14.1" customHeight="1" x14ac:dyDescent="0.15">
      <c r="B23" s="23">
        <f>【情報入力シート】!C30</f>
        <v>0</v>
      </c>
      <c r="C23" s="12" t="s">
        <v>1</v>
      </c>
      <c r="D23" s="185"/>
      <c r="E23" s="53"/>
      <c r="F23" s="53"/>
      <c r="G23" s="53"/>
      <c r="H23" s="64"/>
      <c r="I23" s="64"/>
      <c r="J23" s="53"/>
      <c r="K23" s="53"/>
      <c r="L23" s="53"/>
      <c r="M23" s="53"/>
      <c r="N23" s="53"/>
      <c r="O23" s="64"/>
      <c r="P23" s="64"/>
      <c r="Q23" s="53"/>
      <c r="R23" s="64"/>
      <c r="S23" s="53"/>
      <c r="T23" s="53"/>
      <c r="U23" s="53"/>
      <c r="V23" s="64"/>
      <c r="W23" s="64"/>
      <c r="X23" s="53"/>
      <c r="Y23" s="53"/>
      <c r="Z23" s="53"/>
      <c r="AA23" s="53"/>
      <c r="AB23" s="53"/>
      <c r="AC23" s="64"/>
      <c r="AD23" s="64"/>
      <c r="AE23" s="53"/>
      <c r="AF23" s="53"/>
      <c r="AG23" s="53"/>
      <c r="AH23" s="53"/>
      <c r="AI23" s="53"/>
      <c r="AJ23" s="131"/>
      <c r="AK23" s="131"/>
      <c r="AL23" s="138"/>
      <c r="AM23" s="134"/>
      <c r="AN23" s="135"/>
      <c r="AO23" s="137"/>
    </row>
    <row r="24" spans="2:44" ht="14.1" customHeight="1" x14ac:dyDescent="0.15">
      <c r="B24" s="24">
        <f>【情報入力シート】!C31</f>
        <v>0</v>
      </c>
      <c r="C24" s="13"/>
      <c r="D24" s="187"/>
      <c r="E24" s="54"/>
      <c r="F24" s="54"/>
      <c r="G24" s="54"/>
      <c r="H24" s="65"/>
      <c r="I24" s="65"/>
      <c r="J24" s="54"/>
      <c r="K24" s="54"/>
      <c r="L24" s="54"/>
      <c r="M24" s="54"/>
      <c r="N24" s="54"/>
      <c r="O24" s="65"/>
      <c r="P24" s="65"/>
      <c r="Q24" s="54"/>
      <c r="R24" s="65"/>
      <c r="S24" s="54"/>
      <c r="T24" s="54"/>
      <c r="U24" s="54"/>
      <c r="V24" s="65"/>
      <c r="W24" s="65"/>
      <c r="X24" s="54"/>
      <c r="Y24" s="54"/>
      <c r="Z24" s="54"/>
      <c r="AA24" s="54"/>
      <c r="AB24" s="54"/>
      <c r="AC24" s="65"/>
      <c r="AD24" s="65"/>
      <c r="AE24" s="54"/>
      <c r="AF24" s="54"/>
      <c r="AG24" s="54"/>
      <c r="AH24" s="54"/>
      <c r="AI24" s="54"/>
      <c r="AJ24" s="131"/>
      <c r="AK24" s="131"/>
      <c r="AL24" s="138"/>
      <c r="AM24" s="134"/>
      <c r="AN24" s="135"/>
      <c r="AO24" s="137"/>
    </row>
    <row r="25" spans="2:44" ht="14.1" customHeight="1" x14ac:dyDescent="0.15">
      <c r="B25" s="22">
        <f>【情報入力シート】!C32</f>
        <v>0</v>
      </c>
      <c r="C25" s="14" t="str">
        <f>【情報入力シート】!$C$3&amp;"従事"</f>
        <v>○○○○○○新築工事従事</v>
      </c>
      <c r="D25" s="184"/>
      <c r="E25" s="92"/>
      <c r="F25" s="92"/>
      <c r="G25" s="92"/>
      <c r="H25" s="93"/>
      <c r="I25" s="93"/>
      <c r="J25" s="92"/>
      <c r="K25" s="92"/>
      <c r="L25" s="92"/>
      <c r="M25" s="92"/>
      <c r="N25" s="92"/>
      <c r="O25" s="93"/>
      <c r="P25" s="93"/>
      <c r="Q25" s="92"/>
      <c r="R25" s="93"/>
      <c r="S25" s="92"/>
      <c r="T25" s="92"/>
      <c r="U25" s="92"/>
      <c r="V25" s="93"/>
      <c r="W25" s="93"/>
      <c r="X25" s="92"/>
      <c r="Y25" s="92"/>
      <c r="Z25" s="92"/>
      <c r="AA25" s="92"/>
      <c r="AB25" s="92"/>
      <c r="AC25" s="93"/>
      <c r="AD25" s="93"/>
      <c r="AE25" s="92"/>
      <c r="AF25" s="92"/>
      <c r="AG25" s="92"/>
      <c r="AH25" s="92"/>
      <c r="AI25" s="92"/>
      <c r="AJ25" s="131">
        <f t="shared" ref="AJ25" si="26">COUNTIF(E25:AI27,"休")</f>
        <v>0</v>
      </c>
      <c r="AK25" s="131">
        <f t="shared" ref="AK25" si="27">MIN(AQ25:AR25)</f>
        <v>0</v>
      </c>
      <c r="AL25" s="138" t="e">
        <f t="shared" ref="AL25" si="28">AJ25/AK25</f>
        <v>#DIV/0!</v>
      </c>
      <c r="AM25" s="134" t="e">
        <f t="shared" ref="AM25" si="29">IF(AL25&gt;=0.214,"達成","未達成")</f>
        <v>#DIV/0!</v>
      </c>
      <c r="AN25" s="135" t="e">
        <f t="shared" ref="AN25" si="30">IF(AL25&gt;=0.25,"達成","未達成")</f>
        <v>#DIV/0!</v>
      </c>
      <c r="AO25" s="137" t="e">
        <f t="shared" ref="AO25" si="31">IF(AL25&gt;=0.285,"達成","未達成")</f>
        <v>#DIV/0!</v>
      </c>
      <c r="AQ25" s="70">
        <f t="shared" ref="AQ25" si="32">COUNTA(E25:AI27)</f>
        <v>0</v>
      </c>
      <c r="AR25" s="71">
        <v>28</v>
      </c>
    </row>
    <row r="26" spans="2:44" ht="14.1" customHeight="1" x14ac:dyDescent="0.15">
      <c r="B26" s="23">
        <f>【情報入力シート】!C33</f>
        <v>0</v>
      </c>
      <c r="C26" s="12" t="s">
        <v>1</v>
      </c>
      <c r="D26" s="185"/>
      <c r="E26" s="53"/>
      <c r="F26" s="53"/>
      <c r="G26" s="53"/>
      <c r="H26" s="64"/>
      <c r="I26" s="64"/>
      <c r="J26" s="53"/>
      <c r="K26" s="53"/>
      <c r="L26" s="53"/>
      <c r="M26" s="53"/>
      <c r="N26" s="53"/>
      <c r="O26" s="64"/>
      <c r="P26" s="64"/>
      <c r="Q26" s="53"/>
      <c r="R26" s="64"/>
      <c r="S26" s="53"/>
      <c r="T26" s="53"/>
      <c r="U26" s="53"/>
      <c r="V26" s="64"/>
      <c r="W26" s="64"/>
      <c r="X26" s="53"/>
      <c r="Y26" s="53"/>
      <c r="Z26" s="53"/>
      <c r="AA26" s="53"/>
      <c r="AB26" s="53"/>
      <c r="AC26" s="64"/>
      <c r="AD26" s="64"/>
      <c r="AE26" s="53"/>
      <c r="AF26" s="53"/>
      <c r="AG26" s="53"/>
      <c r="AH26" s="53"/>
      <c r="AI26" s="53"/>
      <c r="AJ26" s="131"/>
      <c r="AK26" s="131"/>
      <c r="AL26" s="138"/>
      <c r="AM26" s="134"/>
      <c r="AN26" s="135"/>
      <c r="AO26" s="137"/>
    </row>
    <row r="27" spans="2:44" ht="14.1" customHeight="1" x14ac:dyDescent="0.15">
      <c r="B27" s="24">
        <f>【情報入力シート】!C34</f>
        <v>0</v>
      </c>
      <c r="C27" s="13"/>
      <c r="D27" s="187"/>
      <c r="E27" s="56"/>
      <c r="F27" s="56"/>
      <c r="G27" s="56"/>
      <c r="H27" s="67"/>
      <c r="I27" s="67"/>
      <c r="J27" s="56"/>
      <c r="K27" s="56"/>
      <c r="L27" s="56"/>
      <c r="M27" s="56"/>
      <c r="N27" s="56"/>
      <c r="O27" s="67"/>
      <c r="P27" s="67"/>
      <c r="Q27" s="56"/>
      <c r="R27" s="67"/>
      <c r="S27" s="56"/>
      <c r="T27" s="56"/>
      <c r="U27" s="56"/>
      <c r="V27" s="67"/>
      <c r="W27" s="67"/>
      <c r="X27" s="56"/>
      <c r="Y27" s="56"/>
      <c r="Z27" s="56"/>
      <c r="AA27" s="56"/>
      <c r="AB27" s="56"/>
      <c r="AC27" s="67"/>
      <c r="AD27" s="67"/>
      <c r="AE27" s="56"/>
      <c r="AF27" s="56"/>
      <c r="AG27" s="56"/>
      <c r="AH27" s="56"/>
      <c r="AI27" s="56"/>
      <c r="AJ27" s="131"/>
      <c r="AK27" s="131"/>
      <c r="AL27" s="138"/>
      <c r="AM27" s="134"/>
      <c r="AN27" s="135"/>
      <c r="AO27" s="137"/>
    </row>
    <row r="28" spans="2:44" ht="14.1" customHeight="1" x14ac:dyDescent="0.15">
      <c r="B28" s="22">
        <f>【情報入力シート】!C35</f>
        <v>0</v>
      </c>
      <c r="C28" s="14" t="str">
        <f>【情報入力シート】!$C$3&amp;"従事"</f>
        <v>○○○○○○新築工事従事</v>
      </c>
      <c r="D28" s="184"/>
      <c r="E28" s="55"/>
      <c r="F28" s="55"/>
      <c r="G28" s="55"/>
      <c r="H28" s="66"/>
      <c r="I28" s="66"/>
      <c r="J28" s="55"/>
      <c r="K28" s="55"/>
      <c r="L28" s="55"/>
      <c r="M28" s="55"/>
      <c r="N28" s="55"/>
      <c r="O28" s="66"/>
      <c r="P28" s="66"/>
      <c r="Q28" s="55"/>
      <c r="R28" s="66"/>
      <c r="S28" s="55"/>
      <c r="T28" s="55"/>
      <c r="U28" s="55"/>
      <c r="V28" s="66"/>
      <c r="W28" s="66"/>
      <c r="X28" s="55"/>
      <c r="Y28" s="55"/>
      <c r="Z28" s="55"/>
      <c r="AA28" s="55"/>
      <c r="AB28" s="55"/>
      <c r="AC28" s="66"/>
      <c r="AD28" s="66"/>
      <c r="AE28" s="55"/>
      <c r="AF28" s="55"/>
      <c r="AG28" s="55"/>
      <c r="AH28" s="55"/>
      <c r="AI28" s="55"/>
      <c r="AJ28" s="131">
        <f t="shared" ref="AJ28" si="33">COUNTIF(E28:AI30,"休")</f>
        <v>0</v>
      </c>
      <c r="AK28" s="131">
        <f t="shared" ref="AK28" si="34">MIN(AQ28:AR28)</f>
        <v>0</v>
      </c>
      <c r="AL28" s="138" t="e">
        <f t="shared" ref="AL28" si="35">AJ28/AK28</f>
        <v>#DIV/0!</v>
      </c>
      <c r="AM28" s="134" t="e">
        <f t="shared" ref="AM28" si="36">IF(AL28&gt;=0.214,"達成","未達成")</f>
        <v>#DIV/0!</v>
      </c>
      <c r="AN28" s="135" t="e">
        <f t="shared" ref="AN28" si="37">IF(AL28&gt;=0.25,"達成","未達成")</f>
        <v>#DIV/0!</v>
      </c>
      <c r="AO28" s="137" t="e">
        <f t="shared" ref="AO28" si="38">IF(AL28&gt;=0.285,"達成","未達成")</f>
        <v>#DIV/0!</v>
      </c>
      <c r="AQ28" s="70">
        <f t="shared" ref="AQ28" si="39">COUNTA(E28:AI30)</f>
        <v>0</v>
      </c>
      <c r="AR28" s="71">
        <v>28</v>
      </c>
    </row>
    <row r="29" spans="2:44" ht="14.1" customHeight="1" x14ac:dyDescent="0.15">
      <c r="B29" s="23">
        <f>【情報入力シート】!C36</f>
        <v>0</v>
      </c>
      <c r="C29" s="12" t="s">
        <v>1</v>
      </c>
      <c r="D29" s="185"/>
      <c r="E29" s="53"/>
      <c r="F29" s="53"/>
      <c r="G29" s="53"/>
      <c r="H29" s="64"/>
      <c r="I29" s="64"/>
      <c r="J29" s="53"/>
      <c r="K29" s="53"/>
      <c r="L29" s="53"/>
      <c r="M29" s="53"/>
      <c r="N29" s="53"/>
      <c r="O29" s="64"/>
      <c r="P29" s="64"/>
      <c r="Q29" s="53"/>
      <c r="R29" s="64"/>
      <c r="S29" s="53"/>
      <c r="T29" s="53"/>
      <c r="U29" s="53"/>
      <c r="V29" s="64"/>
      <c r="W29" s="64"/>
      <c r="X29" s="53"/>
      <c r="Y29" s="53"/>
      <c r="Z29" s="53"/>
      <c r="AA29" s="53"/>
      <c r="AB29" s="53"/>
      <c r="AC29" s="64"/>
      <c r="AD29" s="64"/>
      <c r="AE29" s="53"/>
      <c r="AF29" s="53"/>
      <c r="AG29" s="53"/>
      <c r="AH29" s="53"/>
      <c r="AI29" s="53"/>
      <c r="AJ29" s="131"/>
      <c r="AK29" s="131"/>
      <c r="AL29" s="138"/>
      <c r="AM29" s="134"/>
      <c r="AN29" s="135"/>
      <c r="AO29" s="137"/>
    </row>
    <row r="30" spans="2:44" ht="14.1" customHeight="1" x14ac:dyDescent="0.15">
      <c r="B30" s="24">
        <f>【情報入力シート】!C37</f>
        <v>0</v>
      </c>
      <c r="C30" s="13"/>
      <c r="D30" s="187"/>
      <c r="E30" s="54"/>
      <c r="F30" s="54"/>
      <c r="G30" s="54"/>
      <c r="H30" s="65"/>
      <c r="I30" s="65"/>
      <c r="J30" s="54"/>
      <c r="K30" s="54"/>
      <c r="L30" s="54"/>
      <c r="M30" s="54"/>
      <c r="N30" s="54"/>
      <c r="O30" s="65"/>
      <c r="P30" s="65"/>
      <c r="Q30" s="54"/>
      <c r="R30" s="65"/>
      <c r="S30" s="54"/>
      <c r="T30" s="54"/>
      <c r="U30" s="54"/>
      <c r="V30" s="65"/>
      <c r="W30" s="65"/>
      <c r="X30" s="54"/>
      <c r="Y30" s="54"/>
      <c r="Z30" s="54"/>
      <c r="AA30" s="54"/>
      <c r="AB30" s="54"/>
      <c r="AC30" s="65"/>
      <c r="AD30" s="65"/>
      <c r="AE30" s="54"/>
      <c r="AF30" s="54"/>
      <c r="AG30" s="54"/>
      <c r="AH30" s="54"/>
      <c r="AI30" s="54"/>
      <c r="AJ30" s="131"/>
      <c r="AK30" s="131"/>
      <c r="AL30" s="138"/>
      <c r="AM30" s="134"/>
      <c r="AN30" s="135"/>
      <c r="AO30" s="137"/>
    </row>
    <row r="31" spans="2:44" ht="14.1" customHeight="1" x14ac:dyDescent="0.15">
      <c r="B31" s="22">
        <f>【情報入力シート】!C38</f>
        <v>0</v>
      </c>
      <c r="C31" s="14" t="str">
        <f>【情報入力シート】!$C$3&amp;"従事"</f>
        <v>○○○○○○新築工事従事</v>
      </c>
      <c r="D31" s="184"/>
      <c r="E31" s="92"/>
      <c r="F31" s="92"/>
      <c r="G31" s="92"/>
      <c r="H31" s="93"/>
      <c r="I31" s="93"/>
      <c r="J31" s="92"/>
      <c r="K31" s="92"/>
      <c r="L31" s="92"/>
      <c r="M31" s="92"/>
      <c r="N31" s="92"/>
      <c r="O31" s="93"/>
      <c r="P31" s="93"/>
      <c r="Q31" s="92"/>
      <c r="R31" s="93"/>
      <c r="S31" s="92"/>
      <c r="T31" s="92"/>
      <c r="U31" s="92"/>
      <c r="V31" s="93"/>
      <c r="W31" s="93"/>
      <c r="X31" s="92"/>
      <c r="Y31" s="92"/>
      <c r="Z31" s="92"/>
      <c r="AA31" s="92"/>
      <c r="AB31" s="92"/>
      <c r="AC31" s="93"/>
      <c r="AD31" s="93"/>
      <c r="AE31" s="92"/>
      <c r="AF31" s="92"/>
      <c r="AG31" s="92"/>
      <c r="AH31" s="92"/>
      <c r="AI31" s="92"/>
      <c r="AJ31" s="131">
        <f t="shared" ref="AJ31" si="40">COUNTIF(E31:AI33,"休")</f>
        <v>0</v>
      </c>
      <c r="AK31" s="131">
        <f t="shared" ref="AK31" si="41">MIN(AQ31:AR31)</f>
        <v>0</v>
      </c>
      <c r="AL31" s="138" t="e">
        <f t="shared" ref="AL31" si="42">AJ31/AK31</f>
        <v>#DIV/0!</v>
      </c>
      <c r="AM31" s="134" t="e">
        <f t="shared" ref="AM31" si="43">IF(AL31&gt;=0.214,"達成","未達成")</f>
        <v>#DIV/0!</v>
      </c>
      <c r="AN31" s="135" t="e">
        <f t="shared" ref="AN31" si="44">IF(AL31&gt;=0.25,"達成","未達成")</f>
        <v>#DIV/0!</v>
      </c>
      <c r="AO31" s="137" t="e">
        <f t="shared" ref="AO31" si="45">IF(AL31&gt;=0.285,"達成","未達成")</f>
        <v>#DIV/0!</v>
      </c>
      <c r="AQ31" s="70">
        <f t="shared" ref="AQ31" si="46">COUNTA(E31:AI33)</f>
        <v>0</v>
      </c>
      <c r="AR31" s="71">
        <v>28</v>
      </c>
    </row>
    <row r="32" spans="2:44" ht="14.1" customHeight="1" x14ac:dyDescent="0.15">
      <c r="B32" s="23">
        <f>【情報入力シート】!C39</f>
        <v>0</v>
      </c>
      <c r="C32" s="12" t="s">
        <v>1</v>
      </c>
      <c r="D32" s="185"/>
      <c r="E32" s="53"/>
      <c r="F32" s="53"/>
      <c r="G32" s="53"/>
      <c r="H32" s="64"/>
      <c r="I32" s="64"/>
      <c r="J32" s="53"/>
      <c r="K32" s="53"/>
      <c r="L32" s="53"/>
      <c r="M32" s="53"/>
      <c r="N32" s="53"/>
      <c r="O32" s="64"/>
      <c r="P32" s="64"/>
      <c r="Q32" s="53"/>
      <c r="R32" s="64"/>
      <c r="S32" s="53"/>
      <c r="T32" s="53"/>
      <c r="U32" s="53"/>
      <c r="V32" s="64"/>
      <c r="W32" s="64"/>
      <c r="X32" s="53"/>
      <c r="Y32" s="53"/>
      <c r="Z32" s="53"/>
      <c r="AA32" s="53"/>
      <c r="AB32" s="53"/>
      <c r="AC32" s="64"/>
      <c r="AD32" s="64"/>
      <c r="AE32" s="53"/>
      <c r="AF32" s="53"/>
      <c r="AG32" s="53"/>
      <c r="AH32" s="53"/>
      <c r="AI32" s="53"/>
      <c r="AJ32" s="131"/>
      <c r="AK32" s="131"/>
      <c r="AL32" s="138"/>
      <c r="AM32" s="134"/>
      <c r="AN32" s="135"/>
      <c r="AO32" s="137"/>
    </row>
    <row r="33" spans="2:44" ht="14.1" customHeight="1" x14ac:dyDescent="0.15">
      <c r="B33" s="24">
        <f>【情報入力シート】!C40</f>
        <v>0</v>
      </c>
      <c r="C33" s="13"/>
      <c r="D33" s="187"/>
      <c r="E33" s="56"/>
      <c r="F33" s="56"/>
      <c r="G33" s="56"/>
      <c r="H33" s="67"/>
      <c r="I33" s="67"/>
      <c r="J33" s="56"/>
      <c r="K33" s="56"/>
      <c r="L33" s="56"/>
      <c r="M33" s="56"/>
      <c r="N33" s="56"/>
      <c r="O33" s="67"/>
      <c r="P33" s="67"/>
      <c r="Q33" s="56"/>
      <c r="R33" s="67"/>
      <c r="S33" s="56"/>
      <c r="T33" s="56"/>
      <c r="U33" s="56"/>
      <c r="V33" s="67"/>
      <c r="W33" s="67"/>
      <c r="X33" s="56"/>
      <c r="Y33" s="56"/>
      <c r="Z33" s="56"/>
      <c r="AA33" s="56"/>
      <c r="AB33" s="56"/>
      <c r="AC33" s="67"/>
      <c r="AD33" s="67"/>
      <c r="AE33" s="56"/>
      <c r="AF33" s="56"/>
      <c r="AG33" s="56"/>
      <c r="AH33" s="56"/>
      <c r="AI33" s="56"/>
      <c r="AJ33" s="131"/>
      <c r="AK33" s="131"/>
      <c r="AL33" s="138"/>
      <c r="AM33" s="134"/>
      <c r="AN33" s="135"/>
      <c r="AO33" s="137"/>
    </row>
    <row r="34" spans="2:44" ht="14.1" customHeight="1" x14ac:dyDescent="0.15">
      <c r="B34" s="22">
        <f>【情報入力シート】!C41</f>
        <v>0</v>
      </c>
      <c r="C34" s="14" t="str">
        <f>【情報入力シート】!$C$3&amp;"従事"</f>
        <v>○○○○○○新築工事従事</v>
      </c>
      <c r="D34" s="184"/>
      <c r="E34" s="55"/>
      <c r="F34" s="55"/>
      <c r="G34" s="55"/>
      <c r="H34" s="66"/>
      <c r="I34" s="66"/>
      <c r="J34" s="55"/>
      <c r="K34" s="55"/>
      <c r="L34" s="55"/>
      <c r="M34" s="55"/>
      <c r="N34" s="55"/>
      <c r="O34" s="66"/>
      <c r="P34" s="66"/>
      <c r="Q34" s="55"/>
      <c r="R34" s="66"/>
      <c r="S34" s="55"/>
      <c r="T34" s="55"/>
      <c r="U34" s="55"/>
      <c r="V34" s="66"/>
      <c r="W34" s="66"/>
      <c r="X34" s="55"/>
      <c r="Y34" s="55"/>
      <c r="Z34" s="55"/>
      <c r="AA34" s="55"/>
      <c r="AB34" s="55"/>
      <c r="AC34" s="66"/>
      <c r="AD34" s="66"/>
      <c r="AE34" s="55"/>
      <c r="AF34" s="55"/>
      <c r="AG34" s="55"/>
      <c r="AH34" s="55"/>
      <c r="AI34" s="55"/>
      <c r="AJ34" s="131">
        <f t="shared" ref="AJ34" si="47">COUNTIF(E34:AI36,"休")</f>
        <v>0</v>
      </c>
      <c r="AK34" s="131">
        <f t="shared" ref="AK34" si="48">MIN(AQ34:AR34)</f>
        <v>0</v>
      </c>
      <c r="AL34" s="138" t="e">
        <f t="shared" ref="AL34" si="49">AJ34/AK34</f>
        <v>#DIV/0!</v>
      </c>
      <c r="AM34" s="134" t="e">
        <f t="shared" ref="AM34" si="50">IF(AL34&gt;=0.214,"達成","未達成")</f>
        <v>#DIV/0!</v>
      </c>
      <c r="AN34" s="135" t="e">
        <f t="shared" ref="AN34" si="51">IF(AL34&gt;=0.25,"達成","未達成")</f>
        <v>#DIV/0!</v>
      </c>
      <c r="AO34" s="137" t="e">
        <f t="shared" ref="AO34" si="52">IF(AL34&gt;=0.285,"達成","未達成")</f>
        <v>#DIV/0!</v>
      </c>
      <c r="AQ34" s="70">
        <f t="shared" ref="AQ34" si="53">COUNTA(E34:AI36)</f>
        <v>0</v>
      </c>
      <c r="AR34" s="71">
        <v>28</v>
      </c>
    </row>
    <row r="35" spans="2:44" ht="14.1" customHeight="1" x14ac:dyDescent="0.15">
      <c r="B35" s="23">
        <f>【情報入力シート】!C42</f>
        <v>0</v>
      </c>
      <c r="C35" s="12" t="s">
        <v>1</v>
      </c>
      <c r="D35" s="185"/>
      <c r="E35" s="53"/>
      <c r="F35" s="53"/>
      <c r="G35" s="53"/>
      <c r="H35" s="64"/>
      <c r="I35" s="64"/>
      <c r="J35" s="53"/>
      <c r="K35" s="53"/>
      <c r="L35" s="53"/>
      <c r="M35" s="53"/>
      <c r="N35" s="53"/>
      <c r="O35" s="64"/>
      <c r="P35" s="64"/>
      <c r="Q35" s="53"/>
      <c r="R35" s="64"/>
      <c r="S35" s="53"/>
      <c r="T35" s="53"/>
      <c r="U35" s="53"/>
      <c r="V35" s="64"/>
      <c r="W35" s="64"/>
      <c r="X35" s="53"/>
      <c r="Y35" s="53"/>
      <c r="Z35" s="53"/>
      <c r="AA35" s="53"/>
      <c r="AB35" s="53"/>
      <c r="AC35" s="64"/>
      <c r="AD35" s="64"/>
      <c r="AE35" s="53"/>
      <c r="AF35" s="53"/>
      <c r="AG35" s="53"/>
      <c r="AH35" s="53"/>
      <c r="AI35" s="53"/>
      <c r="AJ35" s="131"/>
      <c r="AK35" s="131"/>
      <c r="AL35" s="138"/>
      <c r="AM35" s="134"/>
      <c r="AN35" s="135"/>
      <c r="AO35" s="137"/>
    </row>
    <row r="36" spans="2:44" ht="14.1" customHeight="1" x14ac:dyDescent="0.15">
      <c r="B36" s="24">
        <f>【情報入力シート】!C43</f>
        <v>0</v>
      </c>
      <c r="C36" s="13"/>
      <c r="D36" s="187"/>
      <c r="E36" s="54"/>
      <c r="F36" s="54"/>
      <c r="G36" s="54"/>
      <c r="H36" s="65"/>
      <c r="I36" s="65"/>
      <c r="J36" s="54"/>
      <c r="K36" s="54"/>
      <c r="L36" s="54"/>
      <c r="M36" s="54"/>
      <c r="N36" s="54"/>
      <c r="O36" s="65"/>
      <c r="P36" s="65"/>
      <c r="Q36" s="54"/>
      <c r="R36" s="65"/>
      <c r="S36" s="54"/>
      <c r="T36" s="54"/>
      <c r="U36" s="54"/>
      <c r="V36" s="65"/>
      <c r="W36" s="65"/>
      <c r="X36" s="54"/>
      <c r="Y36" s="54"/>
      <c r="Z36" s="54"/>
      <c r="AA36" s="54"/>
      <c r="AB36" s="54"/>
      <c r="AC36" s="65"/>
      <c r="AD36" s="65"/>
      <c r="AE36" s="54"/>
      <c r="AF36" s="54"/>
      <c r="AG36" s="54"/>
      <c r="AH36" s="54"/>
      <c r="AI36" s="54"/>
      <c r="AJ36" s="131"/>
      <c r="AK36" s="131"/>
      <c r="AL36" s="138"/>
      <c r="AM36" s="134"/>
      <c r="AN36" s="135"/>
      <c r="AO36" s="137"/>
    </row>
    <row r="37" spans="2:44" ht="14.1" customHeight="1" x14ac:dyDescent="0.15">
      <c r="B37" s="30">
        <f>【情報入力シート】!C44</f>
        <v>0</v>
      </c>
      <c r="C37" s="14" t="str">
        <f>【情報入力シート】!$C$3&amp;"従事"</f>
        <v>○○○○○○新築工事従事</v>
      </c>
      <c r="D37" s="184"/>
      <c r="E37" s="55"/>
      <c r="F37" s="55"/>
      <c r="G37" s="55"/>
      <c r="H37" s="66"/>
      <c r="I37" s="66"/>
      <c r="J37" s="55"/>
      <c r="K37" s="55"/>
      <c r="L37" s="55"/>
      <c r="M37" s="55"/>
      <c r="N37" s="55"/>
      <c r="O37" s="66"/>
      <c r="P37" s="66"/>
      <c r="Q37" s="55"/>
      <c r="R37" s="66"/>
      <c r="S37" s="55"/>
      <c r="T37" s="55"/>
      <c r="U37" s="55"/>
      <c r="V37" s="66"/>
      <c r="W37" s="66"/>
      <c r="X37" s="55"/>
      <c r="Y37" s="55"/>
      <c r="Z37" s="55"/>
      <c r="AA37" s="55"/>
      <c r="AB37" s="55"/>
      <c r="AC37" s="66"/>
      <c r="AD37" s="66"/>
      <c r="AE37" s="55"/>
      <c r="AF37" s="55"/>
      <c r="AG37" s="55"/>
      <c r="AH37" s="55"/>
      <c r="AI37" s="55"/>
      <c r="AJ37" s="131">
        <f t="shared" ref="AJ37" si="54">COUNTIF(E37:AI39,"休")</f>
        <v>0</v>
      </c>
      <c r="AK37" s="131">
        <f t="shared" ref="AK37" si="55">MIN(AQ37:AR37)</f>
        <v>0</v>
      </c>
      <c r="AL37" s="138" t="e">
        <f t="shared" ref="AL37" si="56">AJ37/AK37</f>
        <v>#DIV/0!</v>
      </c>
      <c r="AM37" s="134" t="e">
        <f t="shared" ref="AM37" si="57">IF(AL37&gt;=0.214,"達成","未達成")</f>
        <v>#DIV/0!</v>
      </c>
      <c r="AN37" s="135" t="e">
        <f t="shared" ref="AN37" si="58">IF(AL37&gt;=0.25,"達成","未達成")</f>
        <v>#DIV/0!</v>
      </c>
      <c r="AO37" s="137" t="e">
        <f t="shared" ref="AO37" si="59">IF(AL37&gt;=0.285,"達成","未達成")</f>
        <v>#DIV/0!</v>
      </c>
      <c r="AQ37" s="70">
        <f t="shared" ref="AQ37" si="60">COUNTA(E37:AI39)</f>
        <v>0</v>
      </c>
      <c r="AR37" s="71">
        <v>28</v>
      </c>
    </row>
    <row r="38" spans="2:44" ht="14.1" customHeight="1" x14ac:dyDescent="0.15">
      <c r="B38" s="29">
        <f>【情報入力シート】!C45</f>
        <v>0</v>
      </c>
      <c r="C38" s="12" t="s">
        <v>1</v>
      </c>
      <c r="D38" s="185"/>
      <c r="E38" s="53"/>
      <c r="F38" s="53"/>
      <c r="G38" s="53"/>
      <c r="H38" s="64"/>
      <c r="I38" s="64"/>
      <c r="J38" s="53"/>
      <c r="K38" s="53"/>
      <c r="L38" s="53"/>
      <c r="M38" s="53"/>
      <c r="N38" s="53"/>
      <c r="O38" s="64"/>
      <c r="P38" s="64"/>
      <c r="Q38" s="53"/>
      <c r="R38" s="64"/>
      <c r="S38" s="53"/>
      <c r="T38" s="53"/>
      <c r="U38" s="53"/>
      <c r="V38" s="64"/>
      <c r="W38" s="64"/>
      <c r="X38" s="53"/>
      <c r="Y38" s="53"/>
      <c r="Z38" s="53"/>
      <c r="AA38" s="53"/>
      <c r="AB38" s="53"/>
      <c r="AC38" s="64"/>
      <c r="AD38" s="64"/>
      <c r="AE38" s="53"/>
      <c r="AF38" s="53"/>
      <c r="AG38" s="53"/>
      <c r="AH38" s="53"/>
      <c r="AI38" s="53"/>
      <c r="AJ38" s="131"/>
      <c r="AK38" s="131"/>
      <c r="AL38" s="138"/>
      <c r="AM38" s="134"/>
      <c r="AN38" s="135"/>
      <c r="AO38" s="137"/>
    </row>
    <row r="39" spans="2:44" ht="14.1" customHeight="1" thickBot="1" x14ac:dyDescent="0.2">
      <c r="B39" s="31">
        <f>【情報入力シート】!C46</f>
        <v>0</v>
      </c>
      <c r="C39" s="26"/>
      <c r="D39" s="186"/>
      <c r="E39" s="94"/>
      <c r="F39" s="94"/>
      <c r="G39" s="94"/>
      <c r="H39" s="95"/>
      <c r="I39" s="95"/>
      <c r="J39" s="94"/>
      <c r="K39" s="94"/>
      <c r="L39" s="94"/>
      <c r="M39" s="94"/>
      <c r="N39" s="94"/>
      <c r="O39" s="95"/>
      <c r="P39" s="95"/>
      <c r="Q39" s="94"/>
      <c r="R39" s="95"/>
      <c r="S39" s="94"/>
      <c r="T39" s="94"/>
      <c r="U39" s="94"/>
      <c r="V39" s="95"/>
      <c r="W39" s="95"/>
      <c r="X39" s="94"/>
      <c r="Y39" s="94"/>
      <c r="Z39" s="94"/>
      <c r="AA39" s="94"/>
      <c r="AB39" s="94"/>
      <c r="AC39" s="95"/>
      <c r="AD39" s="95"/>
      <c r="AE39" s="94"/>
      <c r="AF39" s="94"/>
      <c r="AG39" s="94"/>
      <c r="AH39" s="94"/>
      <c r="AI39" s="94"/>
      <c r="AJ39" s="131"/>
      <c r="AK39" s="131"/>
      <c r="AL39" s="138"/>
      <c r="AM39" s="134"/>
      <c r="AN39" s="135"/>
      <c r="AO39" s="137"/>
    </row>
    <row r="40" spans="2:44" ht="21" customHeight="1" thickBot="1" x14ac:dyDescent="0.2">
      <c r="B40" s="110" t="s">
        <v>79</v>
      </c>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6">
        <f>SUM(AJ10:AJ39)</f>
        <v>0</v>
      </c>
      <c r="AK40" s="17">
        <f>SUM(AK10:AK39)</f>
        <v>0</v>
      </c>
      <c r="AL40" s="18" t="e">
        <f>AJ40/AK40</f>
        <v>#DIV/0!</v>
      </c>
      <c r="AM40" s="19" t="e">
        <f>IF(AL40&gt;=0.214,"達成","未達成")</f>
        <v>#DIV/0!</v>
      </c>
      <c r="AN40" s="20" t="e">
        <f>IF(AL40&gt;=0.25,"達成","未達成")</f>
        <v>#DIV/0!</v>
      </c>
      <c r="AO40" s="21" t="e">
        <f>IF(AL40&gt;=0.285,"達成","未達成")</f>
        <v>#DIV/0!</v>
      </c>
    </row>
    <row r="41" spans="2:44" ht="20.100000000000001" customHeight="1" x14ac:dyDescent="0.15">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2" t="s">
        <v>15</v>
      </c>
      <c r="AK41" s="113"/>
      <c r="AL41" s="114"/>
      <c r="AM41" s="178"/>
      <c r="AN41" s="179"/>
      <c r="AO41" s="180"/>
    </row>
    <row r="42" spans="2:44" ht="20.100000000000001" customHeight="1" thickBot="1" x14ac:dyDescent="0.2">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8" t="s">
        <v>16</v>
      </c>
      <c r="AK42" s="119"/>
      <c r="AL42" s="119"/>
      <c r="AM42" s="181"/>
      <c r="AN42" s="182"/>
      <c r="AO42" s="183"/>
    </row>
    <row r="43" spans="2:44" ht="20.100000000000001" customHeight="1" x14ac:dyDescent="0.15">
      <c r="AJ43" s="123" t="s">
        <v>3</v>
      </c>
      <c r="AK43" s="123"/>
      <c r="AL43" s="123"/>
      <c r="AM43" s="123"/>
      <c r="AN43" s="123"/>
      <c r="AO43" s="123"/>
    </row>
  </sheetData>
  <sheetProtection insertRows="0" deleteRows="0" selectLockedCells="1"/>
  <mergeCells count="96">
    <mergeCell ref="AJ6:AL6"/>
    <mergeCell ref="AM6:AO6"/>
    <mergeCell ref="B7:B9"/>
    <mergeCell ref="C7:C9"/>
    <mergeCell ref="D7:D9"/>
    <mergeCell ref="AJ7:AJ9"/>
    <mergeCell ref="AK7:AK9"/>
    <mergeCell ref="AL7:AL9"/>
    <mergeCell ref="AM7:AO7"/>
    <mergeCell ref="AM8:AO8"/>
    <mergeCell ref="B3:C3"/>
    <mergeCell ref="E3:AI4"/>
    <mergeCell ref="B4:C4"/>
    <mergeCell ref="AJ3:AK3"/>
    <mergeCell ref="AL3:AO3"/>
    <mergeCell ref="AJ4:AJ5"/>
    <mergeCell ref="AK4:AN5"/>
    <mergeCell ref="AO4:AO5"/>
    <mergeCell ref="D10:D12"/>
    <mergeCell ref="AJ10:AJ12"/>
    <mergeCell ref="AK10:AK12"/>
    <mergeCell ref="AL10:AL12"/>
    <mergeCell ref="AM10:AM12"/>
    <mergeCell ref="AN10:AN12"/>
    <mergeCell ref="AO10:AO12"/>
    <mergeCell ref="AO13:AO15"/>
    <mergeCell ref="D16:D18"/>
    <mergeCell ref="AJ16:AJ18"/>
    <mergeCell ref="AK16:AK18"/>
    <mergeCell ref="AL16:AL18"/>
    <mergeCell ref="AM16:AM18"/>
    <mergeCell ref="AN16:AN18"/>
    <mergeCell ref="AO16:AO18"/>
    <mergeCell ref="D13:D15"/>
    <mergeCell ref="AJ13:AJ15"/>
    <mergeCell ref="AK13:AK15"/>
    <mergeCell ref="AL13:AL15"/>
    <mergeCell ref="AM13:AM15"/>
    <mergeCell ref="AN13:AN15"/>
    <mergeCell ref="AO19:AO21"/>
    <mergeCell ref="D22:D24"/>
    <mergeCell ref="AJ22:AJ24"/>
    <mergeCell ref="AK22:AK24"/>
    <mergeCell ref="AL22:AL24"/>
    <mergeCell ref="AM22:AM24"/>
    <mergeCell ref="AN22:AN24"/>
    <mergeCell ref="AO22:AO24"/>
    <mergeCell ref="D19:D21"/>
    <mergeCell ref="AJ19:AJ21"/>
    <mergeCell ref="AK19:AK21"/>
    <mergeCell ref="AL19:AL21"/>
    <mergeCell ref="AM19:AM21"/>
    <mergeCell ref="AN19:AN21"/>
    <mergeCell ref="AO25:AO27"/>
    <mergeCell ref="D28:D30"/>
    <mergeCell ref="AJ28:AJ30"/>
    <mergeCell ref="AK28:AK30"/>
    <mergeCell ref="AL28:AL30"/>
    <mergeCell ref="AM28:AM30"/>
    <mergeCell ref="AN28:AN30"/>
    <mergeCell ref="AO28:AO30"/>
    <mergeCell ref="D25:D27"/>
    <mergeCell ref="AJ25:AJ27"/>
    <mergeCell ref="AK25:AK27"/>
    <mergeCell ref="AL25:AL27"/>
    <mergeCell ref="AM25:AM27"/>
    <mergeCell ref="AN25:AN27"/>
    <mergeCell ref="AN34:AN36"/>
    <mergeCell ref="AO34:AO36"/>
    <mergeCell ref="D31:D33"/>
    <mergeCell ref="AJ31:AJ33"/>
    <mergeCell ref="AK31:AK33"/>
    <mergeCell ref="AL31:AL33"/>
    <mergeCell ref="AM31:AM33"/>
    <mergeCell ref="AN31:AN33"/>
    <mergeCell ref="D34:D36"/>
    <mergeCell ref="AJ34:AJ36"/>
    <mergeCell ref="AK34:AK36"/>
    <mergeCell ref="AL34:AL36"/>
    <mergeCell ref="AM34:AM36"/>
    <mergeCell ref="AJ43:AO43"/>
    <mergeCell ref="E7:O7"/>
    <mergeCell ref="P7:AI7"/>
    <mergeCell ref="AO37:AO39"/>
    <mergeCell ref="B40:AI42"/>
    <mergeCell ref="AJ41:AL41"/>
    <mergeCell ref="AM41:AO41"/>
    <mergeCell ref="AJ42:AL42"/>
    <mergeCell ref="AM42:AO42"/>
    <mergeCell ref="D37:D39"/>
    <mergeCell ref="AJ37:AJ39"/>
    <mergeCell ref="AK37:AK39"/>
    <mergeCell ref="AL37:AL39"/>
    <mergeCell ref="AM37:AM39"/>
    <mergeCell ref="AN37:AN39"/>
    <mergeCell ref="AO31:AO33"/>
  </mergeCells>
  <phoneticPr fontId="2"/>
  <conditionalFormatting sqref="AO40">
    <cfRule type="containsText" dxfId="59" priority="21" operator="containsText" text="未達成">
      <formula>NOT(ISERROR(SEARCH("未達成",AO40)))</formula>
    </cfRule>
  </conditionalFormatting>
  <conditionalFormatting sqref="AO10">
    <cfRule type="containsText" dxfId="58" priority="9" operator="containsText" text="未達成">
      <formula>NOT(ISERROR(SEARCH("未達成",AO10)))</formula>
    </cfRule>
  </conditionalFormatting>
  <conditionalFormatting sqref="AN10">
    <cfRule type="containsText" dxfId="57" priority="8" operator="containsText" text="未達成">
      <formula>NOT(ISERROR(SEARCH("未達成",AN10)))</formula>
    </cfRule>
  </conditionalFormatting>
  <conditionalFormatting sqref="AN40">
    <cfRule type="containsText" dxfId="56" priority="16" operator="containsText" text="未達成">
      <formula>NOT(ISERROR(SEARCH("未達成",AN40)))</formula>
    </cfRule>
  </conditionalFormatting>
  <conditionalFormatting sqref="AM40">
    <cfRule type="containsText" dxfId="55" priority="15" operator="containsText" text="未達成">
      <formula>NOT(ISERROR(SEARCH("未達成",AM40)))</formula>
    </cfRule>
  </conditionalFormatting>
  <conditionalFormatting sqref="AN13">
    <cfRule type="containsText" dxfId="54" priority="5" operator="containsText" text="未達成">
      <formula>NOT(ISERROR(SEARCH("未達成",AN13)))</formula>
    </cfRule>
  </conditionalFormatting>
  <conditionalFormatting sqref="AM13">
    <cfRule type="containsText" dxfId="53" priority="4" operator="containsText" text="未達成">
      <formula>NOT(ISERROR(SEARCH("未達成",AM13)))</formula>
    </cfRule>
  </conditionalFormatting>
  <conditionalFormatting sqref="AM16 AM19 AM22 AM25 AM28 AM31 AM34 AM37">
    <cfRule type="containsText" dxfId="52" priority="1" operator="containsText" text="未達成">
      <formula>NOT(ISERROR(SEARCH("未達成",AM16)))</formula>
    </cfRule>
  </conditionalFormatting>
  <conditionalFormatting sqref="AO16 AO19 AO22 AO25 AO28 AO31 AO34 AO37">
    <cfRule type="containsText" dxfId="51" priority="3" operator="containsText" text="未達成">
      <formula>NOT(ISERROR(SEARCH("未達成",AO16)))</formula>
    </cfRule>
  </conditionalFormatting>
  <conditionalFormatting sqref="AN16 AN19 AN22 AN25 AN28 AN31 AN34 AN37">
    <cfRule type="containsText" dxfId="50" priority="2" operator="containsText" text="未達成">
      <formula>NOT(ISERROR(SEARCH("未達成",AN16)))</formula>
    </cfRule>
  </conditionalFormatting>
  <conditionalFormatting sqref="AM10">
    <cfRule type="containsText" dxfId="49" priority="7" operator="containsText" text="未達成">
      <formula>NOT(ISERROR(SEARCH("未達成",AM10)))</formula>
    </cfRule>
  </conditionalFormatting>
  <conditionalFormatting sqref="AO13">
    <cfRule type="containsText" dxfId="48" priority="6" operator="containsText" text="未達成">
      <formula>NOT(ISERROR(SEARCH("未達成",AO13)))</formula>
    </cfRule>
  </conditionalFormatting>
  <dataValidations count="2">
    <dataValidation type="list" allowBlank="1" showInputMessage="1" showErrorMessage="1" sqref="D10:D39">
      <formula1>"　,〇,　"</formula1>
    </dataValidation>
    <dataValidation type="list" allowBlank="1" showInputMessage="1" showErrorMessage="1" sqref="E10:AI39">
      <formula1>",　,出,休,"</formula1>
    </dataValidation>
  </dataValidations>
  <printOptions horizontalCentered="1" verticalCentered="1"/>
  <pageMargins left="0.19685039370078741" right="0.19685039370078741" top="0.59055118110236227" bottom="0.19685039370078741" header="0.19685039370078741" footer="0.19685039370078741"/>
  <pageSetup paperSize="9" scale="92" orientation="landscape" errors="dash"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【情報入力シート】</vt:lpstr>
      <vt:lpstr>4月度</vt:lpstr>
      <vt:lpstr>5月度</vt:lpstr>
      <vt:lpstr>6月度</vt:lpstr>
      <vt:lpstr>7月度</vt:lpstr>
      <vt:lpstr>8月度</vt:lpstr>
      <vt:lpstr>9月度</vt:lpstr>
      <vt:lpstr>10月度</vt:lpstr>
      <vt:lpstr>11月度</vt:lpstr>
      <vt:lpstr>12月度</vt:lpstr>
      <vt:lpstr>1月度</vt:lpstr>
      <vt:lpstr>2月度</vt:lpstr>
      <vt:lpstr>3月度</vt:lpstr>
      <vt:lpstr>祝日</vt:lpstr>
      <vt:lpstr>'10月度'!Print_Area</vt:lpstr>
      <vt:lpstr>'11月度'!Print_Area</vt:lpstr>
      <vt:lpstr>'12月度'!Print_Area</vt:lpstr>
      <vt:lpstr>'1月度'!Print_Area</vt:lpstr>
      <vt:lpstr>'2月度'!Print_Area</vt:lpstr>
      <vt:lpstr>'3月度'!Print_Area</vt:lpstr>
      <vt:lpstr>'4月度'!Print_Area</vt:lpstr>
      <vt:lpstr>'5月度'!Print_Area</vt:lpstr>
      <vt:lpstr>'6月度'!Print_Area</vt:lpstr>
      <vt:lpstr>'7月度'!Print_Area</vt:lpstr>
      <vt:lpstr>'8月度'!Print_Area</vt:lpstr>
      <vt:lpstr>'9月度'!Print_Area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五洋建設株式会社</dc:creator>
  <cp:lastModifiedBy>前野　汐美</cp:lastModifiedBy>
  <cp:lastPrinted>2019-08-19T01:03:06Z</cp:lastPrinted>
  <dcterms:created xsi:type="dcterms:W3CDTF">2019-04-15T04:03:32Z</dcterms:created>
  <dcterms:modified xsi:type="dcterms:W3CDTF">2020-03-31T01:33:06Z</dcterms:modified>
</cp:coreProperties>
</file>